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285" yWindow="135" windowWidth="10185" windowHeight="8475" tabRatio="862" activeTab="1"/>
  </bookViews>
  <sheets>
    <sheet name="1" sheetId="150" r:id="rId1"/>
    <sheet name="1-1" sheetId="149" r:id="rId2"/>
  </sheets>
  <definedNames>
    <definedName name="_xlnm.Print_Titles" localSheetId="0">'1'!$12:$15</definedName>
    <definedName name="_xlnm.Print_Titles" localSheetId="1">'1-1'!$10:$12</definedName>
  </definedNames>
  <calcPr calcId="114210" fullCalcOnLoad="1"/>
</workbook>
</file>

<file path=xl/calcChain.xml><?xml version="1.0" encoding="utf-8"?>
<calcChain xmlns="http://schemas.openxmlformats.org/spreadsheetml/2006/main">
  <c r="D38" i="149"/>
  <c r="D36"/>
  <c r="D32"/>
  <c r="D33"/>
  <c r="D34"/>
  <c r="D35"/>
  <c r="D37"/>
  <c r="D39"/>
  <c r="D42"/>
  <c r="D44"/>
  <c r="D46"/>
  <c r="D48"/>
  <c r="D51"/>
  <c r="D54"/>
  <c r="D55"/>
  <c r="D63"/>
  <c r="D66"/>
  <c r="D80"/>
  <c r="A15"/>
  <c r="A16"/>
  <c r="A17"/>
  <c r="A20"/>
  <c r="A23"/>
  <c r="A24"/>
  <c r="A25"/>
  <c r="A26"/>
  <c r="A30"/>
  <c r="A32"/>
  <c r="A36"/>
  <c r="A38"/>
  <c r="A41"/>
  <c r="A43"/>
  <c r="A45"/>
  <c r="A47"/>
  <c r="A50"/>
  <c r="A58"/>
  <c r="A62"/>
  <c r="A65"/>
  <c r="A69"/>
  <c r="A70"/>
  <c r="A71"/>
  <c r="A72"/>
  <c r="A73"/>
  <c r="A74"/>
  <c r="A75"/>
  <c r="A76"/>
  <c r="A79"/>
  <c r="A81"/>
  <c r="A83"/>
  <c r="A86"/>
  <c r="A87"/>
  <c r="A89"/>
  <c r="A91"/>
  <c r="A92"/>
  <c r="K93"/>
  <c r="L93"/>
  <c r="L95"/>
  <c r="D16" i="150"/>
  <c r="M93" i="149"/>
  <c r="N93"/>
  <c r="N95"/>
  <c r="F16" i="150"/>
  <c r="F17"/>
  <c r="G16"/>
  <c r="G17"/>
  <c r="C8"/>
  <c r="O93" i="149"/>
  <c r="D17" i="150"/>
  <c r="C21"/>
  <c r="M94" i="149"/>
  <c r="O94"/>
  <c r="O95"/>
  <c r="O8"/>
  <c r="M95"/>
  <c r="E16" i="150"/>
  <c r="E17"/>
  <c r="C16"/>
  <c r="C17"/>
  <c r="C20"/>
  <c r="C18"/>
  <c r="C22"/>
  <c r="C23"/>
  <c r="C24"/>
  <c r="C7"/>
</calcChain>
</file>

<file path=xl/sharedStrings.xml><?xml version="1.0" encoding="utf-8"?>
<sst xmlns="http://schemas.openxmlformats.org/spreadsheetml/2006/main" count="190" uniqueCount="118">
  <si>
    <t>mēn.</t>
  </si>
  <si>
    <t>Būvtāfeles izgatavošana un uzstādīšana</t>
  </si>
  <si>
    <t>Nr.p.k.</t>
  </si>
  <si>
    <t>Darba nosaukums</t>
  </si>
  <si>
    <t>Mērvienība</t>
  </si>
  <si>
    <t>Daudzums</t>
  </si>
  <si>
    <t>Vienības izmaksas</t>
  </si>
  <si>
    <t>Laika norma (c/h)</t>
  </si>
  <si>
    <t>Darba samaksas likme (Ls/h)</t>
  </si>
  <si>
    <t>Darba alga (Ls)</t>
  </si>
  <si>
    <t>Materiāli (Ls)</t>
  </si>
  <si>
    <t>Mehānismi (Ls)</t>
  </si>
  <si>
    <t>Summa (Ls)</t>
  </si>
  <si>
    <t>Kopā (Ls)</t>
  </si>
  <si>
    <t>Darbietilpība (c/h)</t>
  </si>
  <si>
    <t>Kopā uz visu apjomu</t>
  </si>
  <si>
    <t>Par kopējo summu, Ls</t>
  </si>
  <si>
    <t>Kopējā darbietilpība, c/st</t>
  </si>
  <si>
    <t>Kods, tāmes Nr.</t>
  </si>
  <si>
    <t>Darba veids vai konstruktīvā elementa nosaukums</t>
  </si>
  <si>
    <t>Tāmes izmaksas Ls</t>
  </si>
  <si>
    <t>Tai skaitā</t>
  </si>
  <si>
    <t>Kopā</t>
  </si>
  <si>
    <t>Darba devēja sociālais nodoklis 24,09%</t>
  </si>
  <si>
    <t>PAVISAM KOPĀ</t>
  </si>
  <si>
    <t>Tiešās izmaksas kopā</t>
  </si>
  <si>
    <t>kpl.</t>
  </si>
  <si>
    <t>t.sk. darba aizsardzībai</t>
  </si>
  <si>
    <t xml:space="preserve"> 1-1</t>
  </si>
  <si>
    <t>Materiālu, būvgružu transporta izdevumi</t>
  </si>
  <si>
    <t>Lokāla tāme Nr.1-1</t>
  </si>
  <si>
    <t>Kopsavilkums par darbu veidiem NR.1</t>
  </si>
  <si>
    <t>gab</t>
  </si>
  <si>
    <t>kompl</t>
  </si>
  <si>
    <t>t</t>
  </si>
  <si>
    <t>m</t>
  </si>
  <si>
    <t>Pārvietojamo celtnieku kantora un garderobes uzstādīšana un aizvešana (1gb.)</t>
  </si>
  <si>
    <t>Pārvietojamās tualetes uzstādīšana, apkalpošana un aizvešana (1gb.)</t>
  </si>
  <si>
    <t xml:space="preserve">Pagaidu elekropieslēgums un teritorijas apgaismojums </t>
  </si>
  <si>
    <t>PVN 21%</t>
  </si>
  <si>
    <t>Virsizdevumi 8 %</t>
  </si>
  <si>
    <t>Tāme sastādīta: 16.07.2012</t>
  </si>
  <si>
    <t>Objekta nosaukums:Sporta laukuma rekonstrukcija</t>
  </si>
  <si>
    <t>Objekta adrese:"Bumbiņas",Valdlauči,Kekavas pagasts,Kekavas novads</t>
  </si>
  <si>
    <t>Pasūtījuma Nr.</t>
  </si>
  <si>
    <t xml:space="preserve">Tāme sastādīta 2012.gada tirgus cenās, pamatojoties uz AR daļas rasējumiem. </t>
  </si>
  <si>
    <t>Teritorijas labiekārtošana</t>
  </si>
  <si>
    <t>Sastādīja:Sergejs Tužilkins</t>
  </si>
  <si>
    <t>Pieņēma:A.Vanags</t>
  </si>
  <si>
    <t>Peļņa 5 %</t>
  </si>
  <si>
    <t>1.Būvlaukuma organizācija</t>
  </si>
  <si>
    <r>
      <t>m</t>
    </r>
    <r>
      <rPr>
        <vertAlign val="superscript"/>
        <sz val="10"/>
        <rFont val="Arial"/>
        <family val="2"/>
        <charset val="186"/>
      </rPr>
      <t>3</t>
    </r>
  </si>
  <si>
    <t>Teritorijas planēšana</t>
  </si>
  <si>
    <r>
      <t>m</t>
    </r>
    <r>
      <rPr>
        <vertAlign val="superscript"/>
        <sz val="10"/>
        <rFont val="Arial"/>
        <family val="2"/>
      </rPr>
      <t>2</t>
    </r>
  </si>
  <si>
    <t>Uzbēruma izveide</t>
  </si>
  <si>
    <r>
      <t>m</t>
    </r>
    <r>
      <rPr>
        <vertAlign val="superscript"/>
        <sz val="10"/>
        <rFont val="Arial"/>
        <family val="2"/>
      </rPr>
      <t>3</t>
    </r>
  </si>
  <si>
    <t>Ierakuma izveide</t>
  </si>
  <si>
    <t>2.Sagatavošanas darbi</t>
  </si>
  <si>
    <t>Atsevišķu koku zāģēšana, celmu izlaušana, celmu un zaru savākšana un aizvešana uz atbērtni</t>
  </si>
  <si>
    <t>gb.</t>
  </si>
  <si>
    <t>3.Zemes darbi</t>
  </si>
  <si>
    <t>4.Segumi</t>
  </si>
  <si>
    <t>5.Žogs</t>
  </si>
  <si>
    <t>6.Labiekārtošana</t>
  </si>
  <si>
    <t>7.Drenāža</t>
  </si>
  <si>
    <t>8.Āra apgaismojums</t>
  </si>
  <si>
    <t>Augsnes kārtas noņemšana biezumā ar izvešanu kompostēšanai</t>
  </si>
  <si>
    <t>Ierīkot Polytan TerraGrass 223 16/8 futbola parklājumu</t>
  </si>
  <si>
    <t>Polytan TerraGrass 223 16/8</t>
  </si>
  <si>
    <t>Šķembas ierīkošana un blietēšana</t>
  </si>
  <si>
    <t>šķembu maisijums 2/8</t>
  </si>
  <si>
    <t>šķembu maisijums 10/8</t>
  </si>
  <si>
    <t>šķembu maisijums 20/40</t>
  </si>
  <si>
    <t>Smilts ierīkošana un blietēšana</t>
  </si>
  <si>
    <t xml:space="preserve">smilts drenējošais slānis </t>
  </si>
  <si>
    <t>Ierīkot ģeotekstilu NW9 vai analogs</t>
  </si>
  <si>
    <t xml:space="preserve">ģeotekstils NW9 </t>
  </si>
  <si>
    <t>Futbola laukums</t>
  </si>
  <si>
    <t>Voleibola laukums</t>
  </si>
  <si>
    <t>Tīra,skalota smilts ierīkošana</t>
  </si>
  <si>
    <t>skalots smilts</t>
  </si>
  <si>
    <t>Grants segums</t>
  </si>
  <si>
    <t>Grants ierīkošana un blietēšana</t>
  </si>
  <si>
    <t>grants</t>
  </si>
  <si>
    <t>Bortakmens</t>
  </si>
  <si>
    <t>Ierīkot bortakmens 100.20.08</t>
  </si>
  <si>
    <t>bortakmens 100.20.08</t>
  </si>
  <si>
    <t>betons</t>
  </si>
  <si>
    <t>Žoga izbūve</t>
  </si>
  <si>
    <t>metāla stati 80x80x5 L=6.5m(RAL 6005)</t>
  </si>
  <si>
    <t>metāla stiepļu paneļi 2500x2430mm(RAL 6005)</t>
  </si>
  <si>
    <t>divviru metāla vārti 2500x2400mm</t>
  </si>
  <si>
    <t>Pamatu izbūve žogu montāžai</t>
  </si>
  <si>
    <t>betons B20</t>
  </si>
  <si>
    <t>stiegrojums</t>
  </si>
  <si>
    <t>Šķembas ierīkošana un blietēšana zem pamatiem</t>
  </si>
  <si>
    <t>Soliņu ierīkošana</t>
  </si>
  <si>
    <t>Atkritumu tvertnes ierīkošana</t>
  </si>
  <si>
    <t>Velosipēdu novietnes ierīkošana</t>
  </si>
  <si>
    <t>Pievilkšanās stienis</t>
  </si>
  <si>
    <t>Līdztekas</t>
  </si>
  <si>
    <t>Gerbtuves izbūve</t>
  </si>
  <si>
    <t>Tranšeju rakšana un aizbēršana elektroinstalācija kabeļu ierīķošanai</t>
  </si>
  <si>
    <t>Kabeļu ierīkošana</t>
  </si>
  <si>
    <t>drenāža caurules bez filtra 110mm</t>
  </si>
  <si>
    <t>Drenāžas cauruels ierīkošana</t>
  </si>
  <si>
    <t>PE caurules ierīkošana</t>
  </si>
  <si>
    <t>PAVISAM KOPĀ AR PVN</t>
  </si>
  <si>
    <t>Futbola vārti ar tīklu</t>
  </si>
  <si>
    <t>Voleibola stabi un tīkls</t>
  </si>
  <si>
    <t xml:space="preserve">PE caurule </t>
  </si>
  <si>
    <t>Āra apgaimojuma laternas montāža</t>
  </si>
  <si>
    <t>Dz/b  grodu filtrācijas akas izbūve diam.2000mm,h=3m</t>
  </si>
  <si>
    <t>kabeļi (pēc projekta specifikācijas)</t>
  </si>
  <si>
    <t>Palīgmateriāli</t>
  </si>
  <si>
    <t>apgaimojuma laternas (pēc projekta specifikācijas)</t>
  </si>
  <si>
    <t>Papildus materiālu izmaksas (pēc projekta specifikācijas)</t>
  </si>
  <si>
    <t xml:space="preserve">Tāme sastādīta: </t>
  </si>
</sst>
</file>

<file path=xl/styles.xml><?xml version="1.0" encoding="utf-8"?>
<styleSheet xmlns="http://schemas.openxmlformats.org/spreadsheetml/2006/main">
  <fonts count="18">
    <font>
      <sz val="10"/>
      <name val="Arial"/>
      <charset val="186"/>
    </font>
    <font>
      <sz val="8"/>
      <name val="Arial"/>
      <charset val="186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Arial Baltic"/>
      <charset val="186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sz val="10"/>
      <name val="Times New Roman"/>
      <family val="1"/>
      <charset val="186"/>
    </font>
    <font>
      <vertAlign val="superscript"/>
      <sz val="10"/>
      <name val="Arial"/>
      <family val="2"/>
      <charset val="186"/>
    </font>
    <font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8" fillId="0" borderId="0"/>
    <xf numFmtId="0" fontId="9" fillId="0" borderId="0"/>
    <xf numFmtId="0" fontId="8" fillId="0" borderId="0"/>
  </cellStyleXfs>
  <cellXfs count="118">
    <xf numFmtId="0" fontId="0" fillId="0" borderId="0" xfId="0"/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2" fontId="2" fillId="0" borderId="0" xfId="0" applyNumberFormat="1" applyFont="1" applyAlignment="1">
      <alignment vertical="top"/>
    </xf>
    <xf numFmtId="0" fontId="2" fillId="0" borderId="0" xfId="0" applyFont="1"/>
    <xf numFmtId="0" fontId="2" fillId="0" borderId="1" xfId="0" applyFont="1" applyBorder="1" applyAlignment="1">
      <alignment horizontal="center" vertical="center" textRotation="90" wrapText="1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left" vertical="top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4" fillId="0" borderId="4" xfId="0" applyFont="1" applyBorder="1" applyAlignment="1">
      <alignment horizontal="right" vertical="top" wrapText="1"/>
    </xf>
    <xf numFmtId="0" fontId="2" fillId="0" borderId="5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/>
    </xf>
    <xf numFmtId="2" fontId="2" fillId="0" borderId="5" xfId="0" applyNumberFormat="1" applyFont="1" applyBorder="1" applyAlignment="1">
      <alignment vertical="top"/>
    </xf>
    <xf numFmtId="2" fontId="2" fillId="0" borderId="2" xfId="0" applyNumberFormat="1" applyFont="1" applyBorder="1" applyAlignment="1">
      <alignment vertical="top"/>
    </xf>
    <xf numFmtId="0" fontId="3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vertical="top"/>
    </xf>
    <xf numFmtId="0" fontId="2" fillId="2" borderId="0" xfId="0" applyFont="1" applyFill="1" applyAlignment="1">
      <alignment horizontal="center" vertical="top"/>
    </xf>
    <xf numFmtId="0" fontId="2" fillId="2" borderId="0" xfId="0" applyFont="1" applyFill="1" applyAlignment="1">
      <alignment vertical="top"/>
    </xf>
    <xf numFmtId="2" fontId="2" fillId="2" borderId="0" xfId="0" applyNumberFormat="1" applyFont="1" applyFill="1" applyAlignment="1">
      <alignment vertical="top"/>
    </xf>
    <xf numFmtId="0" fontId="2" fillId="2" borderId="0" xfId="0" applyFont="1" applyFill="1"/>
    <xf numFmtId="0" fontId="5" fillId="2" borderId="0" xfId="0" applyFont="1" applyFill="1" applyAlignment="1">
      <alignment vertical="top"/>
    </xf>
    <xf numFmtId="17" fontId="4" fillId="2" borderId="0" xfId="0" applyNumberFormat="1" applyFont="1" applyFill="1" applyAlignment="1">
      <alignment horizontal="left" vertical="top"/>
    </xf>
    <xf numFmtId="0" fontId="2" fillId="2" borderId="0" xfId="0" applyFont="1" applyFill="1" applyAlignment="1">
      <alignment vertical="top" wrapText="1"/>
    </xf>
    <xf numFmtId="2" fontId="6" fillId="0" borderId="0" xfId="0" applyNumberFormat="1" applyFont="1" applyAlignment="1">
      <alignment vertical="top"/>
    </xf>
    <xf numFmtId="0" fontId="2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center" vertical="top"/>
    </xf>
    <xf numFmtId="0" fontId="7" fillId="0" borderId="0" xfId="0" applyFont="1"/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/>
    </xf>
    <xf numFmtId="2" fontId="2" fillId="0" borderId="0" xfId="0" applyNumberFormat="1" applyFont="1" applyAlignment="1">
      <alignment horizontal="center" vertical="top"/>
    </xf>
    <xf numFmtId="2" fontId="4" fillId="0" borderId="1" xfId="0" applyNumberFormat="1" applyFont="1" applyBorder="1" applyAlignment="1">
      <alignment horizontal="center" vertical="top"/>
    </xf>
    <xf numFmtId="0" fontId="2" fillId="0" borderId="3" xfId="0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center" vertical="top"/>
    </xf>
    <xf numFmtId="2" fontId="5" fillId="0" borderId="0" xfId="0" applyNumberFormat="1" applyFont="1" applyFill="1" applyAlignment="1">
      <alignment horizontal="center" vertical="top"/>
    </xf>
    <xf numFmtId="2" fontId="2" fillId="0" borderId="0" xfId="0" applyNumberFormat="1" applyFont="1" applyFill="1" applyAlignment="1">
      <alignment horizontal="center" vertical="top" wrapText="1"/>
    </xf>
    <xf numFmtId="0" fontId="10" fillId="0" borderId="0" xfId="0" applyFont="1"/>
    <xf numFmtId="2" fontId="10" fillId="0" borderId="0" xfId="0" applyNumberFormat="1" applyFont="1"/>
    <xf numFmtId="0" fontId="11" fillId="0" borderId="0" xfId="0" applyFont="1"/>
    <xf numFmtId="0" fontId="11" fillId="0" borderId="0" xfId="3" applyFont="1" applyAlignment="1">
      <alignment horizontal="center"/>
    </xf>
    <xf numFmtId="2" fontId="11" fillId="0" borderId="0" xfId="0" applyNumberFormat="1" applyFont="1"/>
    <xf numFmtId="0" fontId="4" fillId="0" borderId="0" xfId="0" applyFont="1" applyAlignment="1">
      <alignment horizontal="center" vertical="top" wrapText="1"/>
    </xf>
    <xf numFmtId="2" fontId="2" fillId="0" borderId="6" xfId="0" applyNumberFormat="1" applyFont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4" fillId="0" borderId="1" xfId="0" applyNumberFormat="1" applyFont="1" applyBorder="1" applyAlignment="1">
      <alignment vertical="center"/>
    </xf>
    <xf numFmtId="2" fontId="4" fillId="0" borderId="1" xfId="0" applyNumberFormat="1" applyFont="1" applyBorder="1" applyAlignment="1">
      <alignment horizontal="right" vertical="center"/>
    </xf>
    <xf numFmtId="2" fontId="2" fillId="0" borderId="3" xfId="0" applyNumberFormat="1" applyFont="1" applyBorder="1" applyAlignment="1">
      <alignment horizontal="center" vertical="top" wrapText="1"/>
    </xf>
    <xf numFmtId="2" fontId="4" fillId="0" borderId="7" xfId="0" applyNumberFormat="1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/>
    </xf>
    <xf numFmtId="2" fontId="4" fillId="0" borderId="7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/>
    </xf>
    <xf numFmtId="0" fontId="12" fillId="0" borderId="0" xfId="0" applyFont="1"/>
    <xf numFmtId="0" fontId="2" fillId="0" borderId="0" xfId="0" applyFont="1" applyAlignment="1">
      <alignment horizontal="right"/>
    </xf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0" xfId="0" applyFont="1" applyAlignment="1">
      <alignment vertical="top"/>
    </xf>
    <xf numFmtId="2" fontId="12" fillId="0" borderId="0" xfId="0" applyNumberFormat="1" applyFont="1" applyAlignment="1">
      <alignment vertical="top"/>
    </xf>
    <xf numFmtId="0" fontId="15" fillId="0" borderId="0" xfId="0" applyFont="1" applyFill="1" applyAlignment="1">
      <alignment horizontal="right" vertical="center" wrapText="1"/>
    </xf>
    <xf numFmtId="0" fontId="15" fillId="0" borderId="0" xfId="0" applyFont="1" applyFill="1" applyAlignment="1">
      <alignment vertical="center"/>
    </xf>
    <xf numFmtId="0" fontId="15" fillId="0" borderId="0" xfId="0" applyFont="1" applyFill="1" applyAlignment="1">
      <alignment horizontal="right" vertical="center"/>
    </xf>
    <xf numFmtId="0" fontId="13" fillId="0" borderId="0" xfId="0" applyFont="1" applyAlignment="1">
      <alignment vertical="top" wrapText="1"/>
    </xf>
    <xf numFmtId="2" fontId="4" fillId="0" borderId="3" xfId="0" applyNumberFormat="1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3" xfId="1" applyFont="1" applyFill="1" applyBorder="1" applyAlignment="1">
      <alignment horizontal="left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vertical="center" wrapText="1"/>
    </xf>
    <xf numFmtId="0" fontId="2" fillId="0" borderId="3" xfId="0" applyFont="1" applyBorder="1" applyAlignment="1">
      <alignment horizontal="right" vertical="center"/>
    </xf>
    <xf numFmtId="0" fontId="14" fillId="0" borderId="3" xfId="0" applyFont="1" applyBorder="1" applyAlignment="1">
      <alignment horizontal="righ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2" fontId="4" fillId="0" borderId="8" xfId="0" applyNumberFormat="1" applyFont="1" applyBorder="1" applyAlignment="1">
      <alignment horizontal="center" vertical="top"/>
    </xf>
    <xf numFmtId="2" fontId="4" fillId="0" borderId="2" xfId="0" applyNumberFormat="1" applyFont="1" applyBorder="1" applyAlignment="1">
      <alignment horizontal="center" vertical="top" wrapText="1"/>
    </xf>
    <xf numFmtId="2" fontId="7" fillId="0" borderId="3" xfId="0" applyNumberFormat="1" applyFont="1" applyBorder="1" applyAlignment="1">
      <alignment horizontal="center" vertical="top" wrapText="1"/>
    </xf>
    <xf numFmtId="0" fontId="2" fillId="0" borderId="3" xfId="0" applyFont="1" applyBorder="1" applyAlignment="1">
      <alignment horizontal="right" vertical="top" wrapText="1"/>
    </xf>
    <xf numFmtId="0" fontId="14" fillId="0" borderId="3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center" wrapText="1"/>
    </xf>
    <xf numFmtId="2" fontId="4" fillId="0" borderId="4" xfId="0" applyNumberFormat="1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" fillId="2" borderId="9" xfId="0" applyFont="1" applyFill="1" applyBorder="1" applyAlignment="1">
      <alignment horizontal="center" vertical="center" textRotation="90"/>
    </xf>
    <xf numFmtId="0" fontId="2" fillId="2" borderId="7" xfId="0" applyFont="1" applyFill="1" applyBorder="1" applyAlignment="1">
      <alignment horizontal="center" vertical="center" textRotation="90"/>
    </xf>
    <xf numFmtId="2" fontId="2" fillId="0" borderId="9" xfId="0" applyNumberFormat="1" applyFont="1" applyBorder="1" applyAlignment="1">
      <alignment horizontal="center" vertical="center" textRotation="90" wrapText="1"/>
    </xf>
    <xf numFmtId="2" fontId="2" fillId="0" borderId="7" xfId="0" applyNumberFormat="1" applyFont="1" applyBorder="1" applyAlignment="1">
      <alignment horizontal="center" vertical="center" textRotation="90" wrapText="1"/>
    </xf>
    <xf numFmtId="0" fontId="3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 textRotation="90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3" fillId="2" borderId="9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3" xfId="2"/>
    <cellStyle name="Normal_Grafiks_Smiltenes_NAI_tenders_260307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9</xdr:row>
      <xdr:rowOff>0</xdr:rowOff>
    </xdr:from>
    <xdr:to>
      <xdr:col>10</xdr:col>
      <xdr:colOff>0</xdr:colOff>
      <xdr:row>9</xdr:row>
      <xdr:rowOff>38100</xdr:rowOff>
    </xdr:to>
    <xdr:sp macro="" textlink="">
      <xdr:nvSpPr>
        <xdr:cNvPr id="87041" name="Rectangle 1"/>
        <xdr:cNvSpPr>
          <a:spLocks noChangeArrowheads="1"/>
        </xdr:cNvSpPr>
      </xdr:nvSpPr>
      <xdr:spPr bwMode="auto">
        <a:xfrm>
          <a:off x="9467850" y="2085975"/>
          <a:ext cx="0" cy="381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/>
          <a:ext uri="{53640926-AAD7-44D8-BBD7-CCE9431645EC}"/>
        </a:extLst>
      </xdr:spPr>
      <xdr:txBody>
        <a:bodyPr/>
        <a:lstStyle/>
        <a:p>
          <a:endParaRPr lang="lv-LV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5</xdr:row>
      <xdr:rowOff>28575</xdr:rowOff>
    </xdr:from>
    <xdr:to>
      <xdr:col>15</xdr:col>
      <xdr:colOff>0</xdr:colOff>
      <xdr:row>6</xdr:row>
      <xdr:rowOff>38100</xdr:rowOff>
    </xdr:to>
    <xdr:sp macro="" textlink="">
      <xdr:nvSpPr>
        <xdr:cNvPr id="2049" name="Rectangle 1"/>
        <xdr:cNvSpPr>
          <a:spLocks noChangeArrowheads="1"/>
        </xdr:cNvSpPr>
      </xdr:nvSpPr>
      <xdr:spPr bwMode="auto">
        <a:xfrm>
          <a:off x="9963150" y="1028700"/>
          <a:ext cx="0" cy="1905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/>
          <a:ext uri="{53640926-AAD7-44D8-BBD7-CCE9431645EC}"/>
        </a:extLst>
      </xdr:spPr>
      <xdr:txBody>
        <a:bodyPr/>
        <a:lstStyle/>
        <a:p>
          <a:endParaRPr lang="lv-LV"/>
        </a:p>
      </xdr:txBody>
    </xdr:sp>
    <xdr:clientData/>
  </xdr:twoCellAnchor>
  <xdr:twoCellAnchor editAs="oneCell">
    <xdr:from>
      <xdr:col>2</xdr:col>
      <xdr:colOff>0</xdr:colOff>
      <xdr:row>94</xdr:row>
      <xdr:rowOff>0</xdr:rowOff>
    </xdr:from>
    <xdr:to>
      <xdr:col>2</xdr:col>
      <xdr:colOff>76200</xdr:colOff>
      <xdr:row>95</xdr:row>
      <xdr:rowOff>38100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3352800" y="183927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94</xdr:row>
      <xdr:rowOff>0</xdr:rowOff>
    </xdr:from>
    <xdr:to>
      <xdr:col>2</xdr:col>
      <xdr:colOff>76200</xdr:colOff>
      <xdr:row>95</xdr:row>
      <xdr:rowOff>38100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3352800" y="183927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94</xdr:row>
      <xdr:rowOff>0</xdr:rowOff>
    </xdr:from>
    <xdr:to>
      <xdr:col>2</xdr:col>
      <xdr:colOff>76200</xdr:colOff>
      <xdr:row>95</xdr:row>
      <xdr:rowOff>38100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3352800" y="183927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94</xdr:row>
      <xdr:rowOff>0</xdr:rowOff>
    </xdr:from>
    <xdr:to>
      <xdr:col>2</xdr:col>
      <xdr:colOff>76200</xdr:colOff>
      <xdr:row>95</xdr:row>
      <xdr:rowOff>38100</xdr:rowOff>
    </xdr:to>
    <xdr:sp macro="" textlink="">
      <xdr:nvSpPr>
        <xdr:cNvPr id="1029" name="Text Box 5"/>
        <xdr:cNvSpPr txBox="1">
          <a:spLocks noChangeArrowheads="1"/>
        </xdr:cNvSpPr>
      </xdr:nvSpPr>
      <xdr:spPr bwMode="auto">
        <a:xfrm>
          <a:off x="3352800" y="183927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76200</xdr:colOff>
      <xdr:row>94</xdr:row>
      <xdr:rowOff>38100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3352800" y="182308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76200</xdr:colOff>
      <xdr:row>94</xdr:row>
      <xdr:rowOff>38100</xdr:rowOff>
    </xdr:to>
    <xdr:sp macro="" textlink="">
      <xdr:nvSpPr>
        <xdr:cNvPr id="1031" name="Text Box 7"/>
        <xdr:cNvSpPr txBox="1">
          <a:spLocks noChangeArrowheads="1"/>
        </xdr:cNvSpPr>
      </xdr:nvSpPr>
      <xdr:spPr bwMode="auto">
        <a:xfrm>
          <a:off x="3352800" y="182308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76200</xdr:colOff>
      <xdr:row>94</xdr:row>
      <xdr:rowOff>38100</xdr:rowOff>
    </xdr:to>
    <xdr:sp macro="" textlink="">
      <xdr:nvSpPr>
        <xdr:cNvPr id="1032" name="Text Box 8"/>
        <xdr:cNvSpPr txBox="1">
          <a:spLocks noChangeArrowheads="1"/>
        </xdr:cNvSpPr>
      </xdr:nvSpPr>
      <xdr:spPr bwMode="auto">
        <a:xfrm>
          <a:off x="3352800" y="182308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76200</xdr:colOff>
      <xdr:row>94</xdr:row>
      <xdr:rowOff>38100</xdr:rowOff>
    </xdr:to>
    <xdr:sp macro="" textlink="">
      <xdr:nvSpPr>
        <xdr:cNvPr id="1033" name="Text Box 9"/>
        <xdr:cNvSpPr txBox="1">
          <a:spLocks noChangeArrowheads="1"/>
        </xdr:cNvSpPr>
      </xdr:nvSpPr>
      <xdr:spPr bwMode="auto">
        <a:xfrm>
          <a:off x="3352800" y="182308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95</xdr:row>
      <xdr:rowOff>0</xdr:rowOff>
    </xdr:from>
    <xdr:to>
      <xdr:col>2</xdr:col>
      <xdr:colOff>76200</xdr:colOff>
      <xdr:row>96</xdr:row>
      <xdr:rowOff>38100</xdr:rowOff>
    </xdr:to>
    <xdr:sp macro="" textlink="">
      <xdr:nvSpPr>
        <xdr:cNvPr id="1034" name="Text Box 10"/>
        <xdr:cNvSpPr txBox="1">
          <a:spLocks noChangeArrowheads="1"/>
        </xdr:cNvSpPr>
      </xdr:nvSpPr>
      <xdr:spPr bwMode="auto">
        <a:xfrm>
          <a:off x="3352800" y="185547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95</xdr:row>
      <xdr:rowOff>0</xdr:rowOff>
    </xdr:from>
    <xdr:to>
      <xdr:col>2</xdr:col>
      <xdr:colOff>76200</xdr:colOff>
      <xdr:row>96</xdr:row>
      <xdr:rowOff>38100</xdr:rowOff>
    </xdr:to>
    <xdr:sp macro="" textlink="">
      <xdr:nvSpPr>
        <xdr:cNvPr id="1035" name="Text Box 11"/>
        <xdr:cNvSpPr txBox="1">
          <a:spLocks noChangeArrowheads="1"/>
        </xdr:cNvSpPr>
      </xdr:nvSpPr>
      <xdr:spPr bwMode="auto">
        <a:xfrm>
          <a:off x="3352800" y="185547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95</xdr:row>
      <xdr:rowOff>0</xdr:rowOff>
    </xdr:from>
    <xdr:to>
      <xdr:col>2</xdr:col>
      <xdr:colOff>76200</xdr:colOff>
      <xdr:row>96</xdr:row>
      <xdr:rowOff>38100</xdr:rowOff>
    </xdr:to>
    <xdr:sp macro="" textlink="">
      <xdr:nvSpPr>
        <xdr:cNvPr id="1036" name="Text Box 12"/>
        <xdr:cNvSpPr txBox="1">
          <a:spLocks noChangeArrowheads="1"/>
        </xdr:cNvSpPr>
      </xdr:nvSpPr>
      <xdr:spPr bwMode="auto">
        <a:xfrm>
          <a:off x="3352800" y="185547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95</xdr:row>
      <xdr:rowOff>0</xdr:rowOff>
    </xdr:from>
    <xdr:to>
      <xdr:col>2</xdr:col>
      <xdr:colOff>76200</xdr:colOff>
      <xdr:row>96</xdr:row>
      <xdr:rowOff>38100</xdr:rowOff>
    </xdr:to>
    <xdr:sp macro="" textlink="">
      <xdr:nvSpPr>
        <xdr:cNvPr id="1037" name="Text Box 13"/>
        <xdr:cNvSpPr txBox="1">
          <a:spLocks noChangeArrowheads="1"/>
        </xdr:cNvSpPr>
      </xdr:nvSpPr>
      <xdr:spPr bwMode="auto">
        <a:xfrm>
          <a:off x="3352800" y="185547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95</xdr:row>
      <xdr:rowOff>0</xdr:rowOff>
    </xdr:from>
    <xdr:to>
      <xdr:col>2</xdr:col>
      <xdr:colOff>76200</xdr:colOff>
      <xdr:row>96</xdr:row>
      <xdr:rowOff>38100</xdr:rowOff>
    </xdr:to>
    <xdr:sp macro="" textlink="">
      <xdr:nvSpPr>
        <xdr:cNvPr id="1038" name="Text Box 14"/>
        <xdr:cNvSpPr txBox="1">
          <a:spLocks noChangeArrowheads="1"/>
        </xdr:cNvSpPr>
      </xdr:nvSpPr>
      <xdr:spPr bwMode="auto">
        <a:xfrm>
          <a:off x="3352800" y="185547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95</xdr:row>
      <xdr:rowOff>0</xdr:rowOff>
    </xdr:from>
    <xdr:to>
      <xdr:col>2</xdr:col>
      <xdr:colOff>76200</xdr:colOff>
      <xdr:row>96</xdr:row>
      <xdr:rowOff>38100</xdr:rowOff>
    </xdr:to>
    <xdr:sp macro="" textlink="">
      <xdr:nvSpPr>
        <xdr:cNvPr id="1039" name="Text Box 15"/>
        <xdr:cNvSpPr txBox="1">
          <a:spLocks noChangeArrowheads="1"/>
        </xdr:cNvSpPr>
      </xdr:nvSpPr>
      <xdr:spPr bwMode="auto">
        <a:xfrm>
          <a:off x="3352800" y="185547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95</xdr:row>
      <xdr:rowOff>0</xdr:rowOff>
    </xdr:from>
    <xdr:to>
      <xdr:col>2</xdr:col>
      <xdr:colOff>76200</xdr:colOff>
      <xdr:row>96</xdr:row>
      <xdr:rowOff>38100</xdr:rowOff>
    </xdr:to>
    <xdr:sp macro="" textlink="">
      <xdr:nvSpPr>
        <xdr:cNvPr id="1040" name="Text Box 16"/>
        <xdr:cNvSpPr txBox="1">
          <a:spLocks noChangeArrowheads="1"/>
        </xdr:cNvSpPr>
      </xdr:nvSpPr>
      <xdr:spPr bwMode="auto">
        <a:xfrm>
          <a:off x="3352800" y="185547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95</xdr:row>
      <xdr:rowOff>0</xdr:rowOff>
    </xdr:from>
    <xdr:to>
      <xdr:col>2</xdr:col>
      <xdr:colOff>76200</xdr:colOff>
      <xdr:row>96</xdr:row>
      <xdr:rowOff>38100</xdr:rowOff>
    </xdr:to>
    <xdr:sp macro="" textlink="">
      <xdr:nvSpPr>
        <xdr:cNvPr id="1041" name="Text Box 17"/>
        <xdr:cNvSpPr txBox="1">
          <a:spLocks noChangeArrowheads="1"/>
        </xdr:cNvSpPr>
      </xdr:nvSpPr>
      <xdr:spPr bwMode="auto">
        <a:xfrm>
          <a:off x="3352800" y="185547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35"/>
  </sheetPr>
  <dimension ref="A1:L37"/>
  <sheetViews>
    <sheetView topLeftCell="A13" workbookViewId="0">
      <selection activeCell="D17" sqref="D17:F17"/>
    </sheetView>
  </sheetViews>
  <sheetFormatPr defaultRowHeight="12.75"/>
  <cols>
    <col min="1" max="1" width="8" style="3" customWidth="1"/>
    <col min="2" max="2" width="51.85546875" style="1" customWidth="1"/>
    <col min="3" max="3" width="17.28515625" style="2" customWidth="1"/>
    <col min="4" max="4" width="9.140625" style="3"/>
    <col min="5" max="5" width="10" style="4" customWidth="1"/>
    <col min="6" max="7" width="9.140625" style="5"/>
    <col min="8" max="16384" width="9.140625" style="6"/>
  </cols>
  <sheetData>
    <row r="1" spans="1:8" s="72" customFormat="1" ht="35.25" customHeight="1">
      <c r="A1" s="74"/>
      <c r="B1" s="75" t="s">
        <v>31</v>
      </c>
      <c r="C1" s="82"/>
      <c r="D1" s="74"/>
      <c r="E1" s="77"/>
      <c r="F1" s="78"/>
      <c r="G1" s="78"/>
    </row>
    <row r="2" spans="1:8" s="72" customFormat="1" ht="28.5" customHeight="1">
      <c r="A2" s="74"/>
      <c r="B2" s="75" t="s">
        <v>46</v>
      </c>
      <c r="C2" s="82"/>
      <c r="D2" s="74"/>
      <c r="E2" s="77"/>
      <c r="F2" s="78"/>
      <c r="G2" s="78"/>
    </row>
    <row r="3" spans="1:8" ht="14.25">
      <c r="A3" s="10"/>
      <c r="C3" s="22"/>
    </row>
    <row r="4" spans="1:8" ht="15">
      <c r="A4" s="10" t="s">
        <v>42</v>
      </c>
      <c r="C4" s="27"/>
    </row>
    <row r="5" spans="1:8" ht="15">
      <c r="A5" s="10" t="s">
        <v>43</v>
      </c>
      <c r="C5" s="27"/>
    </row>
    <row r="6" spans="1:8" ht="14.25">
      <c r="A6" s="10" t="s">
        <v>44</v>
      </c>
      <c r="C6" s="28"/>
      <c r="F6" s="30"/>
    </row>
    <row r="7" spans="1:8" ht="15">
      <c r="A7" s="46"/>
      <c r="B7" s="45" t="s">
        <v>16</v>
      </c>
      <c r="C7" s="47">
        <f>C24</f>
        <v>0</v>
      </c>
    </row>
    <row r="8" spans="1:8" ht="14.25">
      <c r="A8" s="10"/>
      <c r="B8" s="45" t="s">
        <v>17</v>
      </c>
      <c r="C8" s="48">
        <f>G17</f>
        <v>0</v>
      </c>
    </row>
    <row r="9" spans="1:8">
      <c r="A9" s="6"/>
    </row>
    <row r="10" spans="1:8" ht="14.25">
      <c r="A10" s="20" t="s">
        <v>41</v>
      </c>
    </row>
    <row r="13" spans="1:8" ht="20.25" customHeight="1">
      <c r="A13" s="103" t="s">
        <v>18</v>
      </c>
      <c r="B13" s="110" t="s">
        <v>19</v>
      </c>
      <c r="C13" s="108" t="s">
        <v>20</v>
      </c>
      <c r="D13" s="107" t="s">
        <v>21</v>
      </c>
      <c r="E13" s="107"/>
      <c r="F13" s="107"/>
      <c r="G13" s="105" t="s">
        <v>14</v>
      </c>
      <c r="H13" s="9"/>
    </row>
    <row r="14" spans="1:8" ht="78.75" customHeight="1">
      <c r="A14" s="104"/>
      <c r="B14" s="111"/>
      <c r="C14" s="109"/>
      <c r="D14" s="8" t="s">
        <v>9</v>
      </c>
      <c r="E14" s="8" t="s">
        <v>10</v>
      </c>
      <c r="F14" s="8" t="s">
        <v>11</v>
      </c>
      <c r="G14" s="106"/>
    </row>
    <row r="15" spans="1:8">
      <c r="A15" s="15"/>
      <c r="B15" s="31"/>
      <c r="C15" s="16"/>
      <c r="D15" s="14"/>
      <c r="E15" s="17"/>
      <c r="F15" s="18"/>
      <c r="G15" s="19"/>
    </row>
    <row r="16" spans="1:8" s="34" customFormat="1" ht="24.75" customHeight="1">
      <c r="A16" s="32" t="s">
        <v>28</v>
      </c>
      <c r="B16" s="33" t="s">
        <v>46</v>
      </c>
      <c r="C16" s="43">
        <f>SUM(D16:F16)</f>
        <v>0</v>
      </c>
      <c r="D16" s="55">
        <f ca="1">'1-1'!L95</f>
        <v>0</v>
      </c>
      <c r="E16" s="44">
        <f ca="1">'1-1'!M95</f>
        <v>0</v>
      </c>
      <c r="F16" s="55">
        <f ca="1">'1-1'!N95</f>
        <v>0</v>
      </c>
      <c r="G16" s="44">
        <f ca="1">'1-1'!K93</f>
        <v>0</v>
      </c>
    </row>
    <row r="17" spans="1:8" s="36" customFormat="1">
      <c r="A17" s="35"/>
      <c r="B17" s="11" t="s">
        <v>22</v>
      </c>
      <c r="C17" s="95">
        <f>C16</f>
        <v>0</v>
      </c>
      <c r="D17" s="94">
        <f>D16</f>
        <v>0</v>
      </c>
      <c r="E17" s="41">
        <f>E16</f>
        <v>0</v>
      </c>
      <c r="F17" s="41">
        <f>F16</f>
        <v>0</v>
      </c>
      <c r="G17" s="41">
        <f>G16</f>
        <v>0</v>
      </c>
    </row>
    <row r="18" spans="1:8">
      <c r="B18" s="97" t="s">
        <v>40</v>
      </c>
      <c r="C18" s="62">
        <f>C17*0.08</f>
        <v>0</v>
      </c>
      <c r="E18" s="3"/>
      <c r="F18" s="40"/>
      <c r="G18" s="40"/>
    </row>
    <row r="19" spans="1:8">
      <c r="B19" s="98" t="s">
        <v>27</v>
      </c>
      <c r="C19" s="62"/>
      <c r="E19" s="3"/>
      <c r="F19" s="40"/>
      <c r="G19" s="40"/>
    </row>
    <row r="20" spans="1:8">
      <c r="B20" s="97" t="s">
        <v>49</v>
      </c>
      <c r="C20" s="62">
        <f>C17*0.04</f>
        <v>0</v>
      </c>
      <c r="E20" s="3"/>
      <c r="F20" s="40"/>
      <c r="G20" s="40"/>
    </row>
    <row r="21" spans="1:8" s="34" customFormat="1">
      <c r="A21" s="37"/>
      <c r="B21" s="99" t="s">
        <v>23</v>
      </c>
      <c r="C21" s="43">
        <f>D16*0.2409</f>
        <v>0</v>
      </c>
      <c r="D21" s="37"/>
      <c r="E21" s="37"/>
      <c r="F21" s="56"/>
      <c r="G21" s="56"/>
    </row>
    <row r="22" spans="1:8">
      <c r="B22" s="12" t="s">
        <v>24</v>
      </c>
      <c r="C22" s="96">
        <f>SUM(C17:C21)</f>
        <v>0</v>
      </c>
      <c r="E22" s="3"/>
      <c r="F22" s="40"/>
      <c r="G22" s="40"/>
    </row>
    <row r="23" spans="1:8">
      <c r="B23" s="97" t="s">
        <v>39</v>
      </c>
      <c r="C23" s="62">
        <f>C22*0.21</f>
        <v>0</v>
      </c>
    </row>
    <row r="24" spans="1:8">
      <c r="B24" s="13" t="s">
        <v>107</v>
      </c>
      <c r="C24" s="100">
        <f>C23+C22</f>
        <v>0</v>
      </c>
    </row>
    <row r="27" spans="1:8" s="49" customFormat="1">
      <c r="B27" s="79" t="s">
        <v>47</v>
      </c>
      <c r="D27" s="80"/>
      <c r="G27" s="50"/>
    </row>
    <row r="28" spans="1:8" s="49" customFormat="1">
      <c r="B28" s="79"/>
      <c r="D28" s="80"/>
      <c r="G28" s="50"/>
    </row>
    <row r="29" spans="1:8" s="49" customFormat="1">
      <c r="B29" s="81" t="s">
        <v>48</v>
      </c>
      <c r="D29" s="80"/>
      <c r="G29" s="50"/>
    </row>
    <row r="30" spans="1:8" s="49" customFormat="1">
      <c r="G30" s="50"/>
    </row>
    <row r="31" spans="1:8" s="49" customFormat="1" ht="15.75">
      <c r="D31" s="51"/>
      <c r="E31" s="52"/>
      <c r="F31" s="51"/>
      <c r="G31" s="53"/>
      <c r="H31" s="51"/>
    </row>
    <row r="37" spans="12:12">
      <c r="L37" s="73">
        <v>4</v>
      </c>
    </row>
  </sheetData>
  <mergeCells count="5">
    <mergeCell ref="A13:A14"/>
    <mergeCell ref="G13:G14"/>
    <mergeCell ref="D13:F13"/>
    <mergeCell ref="C13:C14"/>
    <mergeCell ref="B13:B14"/>
  </mergeCells>
  <phoneticPr fontId="1" type="noConversion"/>
  <pageMargins left="0.74803149606299202" right="0.74803149606299202" top="0.63" bottom="0.51" header="0.511811023622047" footer="0.46"/>
  <pageSetup paperSize="9" scale="85" orientation="landscape" horizontalDpi="4294967292" verticalDpi="36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02"/>
  <sheetViews>
    <sheetView showZeros="0" tabSelected="1" zoomScaleNormal="100" workbookViewId="0">
      <selection activeCell="B3" sqref="B3"/>
    </sheetView>
  </sheetViews>
  <sheetFormatPr defaultRowHeight="12.75"/>
  <cols>
    <col min="1" max="1" width="5.7109375" style="3" customWidth="1"/>
    <col min="2" max="2" width="44.5703125" style="1" customWidth="1"/>
    <col min="3" max="3" width="6.85546875" style="2" customWidth="1"/>
    <col min="4" max="4" width="8" style="3" customWidth="1"/>
    <col min="5" max="5" width="6.28515625" style="3" customWidth="1"/>
    <col min="6" max="6" width="6.5703125" style="4" customWidth="1"/>
    <col min="7" max="7" width="6.42578125" style="5" customWidth="1"/>
    <col min="8" max="8" width="7.7109375" style="5" customWidth="1"/>
    <col min="9" max="9" width="6.28515625" style="5" customWidth="1"/>
    <col min="10" max="10" width="7.85546875" style="5" customWidth="1"/>
    <col min="11" max="14" width="8.42578125" style="5" customWidth="1"/>
    <col min="15" max="15" width="9.42578125" style="6" customWidth="1"/>
    <col min="16" max="16384" width="9.140625" style="6"/>
  </cols>
  <sheetData>
    <row r="1" spans="1:15" s="72" customFormat="1" ht="18">
      <c r="A1" s="74"/>
      <c r="B1" s="75" t="s">
        <v>30</v>
      </c>
      <c r="C1" s="76"/>
      <c r="D1" s="74"/>
      <c r="E1" s="74"/>
      <c r="F1" s="77"/>
      <c r="G1" s="78"/>
      <c r="H1" s="78"/>
      <c r="I1" s="78"/>
      <c r="J1" s="78"/>
      <c r="K1" s="78"/>
      <c r="L1" s="78"/>
      <c r="M1" s="78"/>
      <c r="N1" s="78"/>
    </row>
    <row r="2" spans="1:15" s="72" customFormat="1" ht="18">
      <c r="A2" s="74"/>
      <c r="B2" s="75" t="s">
        <v>46</v>
      </c>
      <c r="C2" s="76"/>
      <c r="D2" s="74"/>
      <c r="E2" s="74"/>
      <c r="F2" s="77"/>
      <c r="G2" s="78"/>
      <c r="H2" s="78"/>
      <c r="I2" s="78"/>
      <c r="J2" s="78"/>
      <c r="K2" s="78"/>
      <c r="L2" s="78"/>
      <c r="M2" s="78"/>
      <c r="N2" s="78"/>
    </row>
    <row r="3" spans="1:15">
      <c r="B3" s="54"/>
    </row>
    <row r="4" spans="1:15" ht="15">
      <c r="A4" s="10" t="s">
        <v>42</v>
      </c>
      <c r="C4" s="27"/>
      <c r="E4" s="4"/>
      <c r="F4" s="5"/>
      <c r="H4" s="6"/>
      <c r="I4" s="6"/>
      <c r="J4" s="6"/>
      <c r="K4" s="6"/>
      <c r="L4" s="6"/>
      <c r="M4" s="6"/>
      <c r="N4" s="6"/>
    </row>
    <row r="5" spans="1:15" ht="15">
      <c r="A5" s="10" t="s">
        <v>43</v>
      </c>
      <c r="C5" s="27"/>
      <c r="E5" s="4"/>
      <c r="F5" s="5"/>
      <c r="H5" s="6"/>
      <c r="I5" s="6"/>
      <c r="J5" s="6"/>
      <c r="K5" s="6"/>
      <c r="L5" s="6"/>
      <c r="M5" s="6"/>
      <c r="N5" s="6"/>
    </row>
    <row r="6" spans="1:15" ht="14.25">
      <c r="A6" s="10" t="s">
        <v>44</v>
      </c>
      <c r="C6" s="28"/>
      <c r="E6" s="4"/>
      <c r="F6" s="30"/>
      <c r="H6" s="6"/>
      <c r="I6" s="6"/>
      <c r="J6" s="6"/>
      <c r="K6" s="6"/>
      <c r="L6" s="6"/>
      <c r="M6" s="6"/>
      <c r="N6" s="6"/>
    </row>
    <row r="7" spans="1:15" ht="14.25">
      <c r="A7" s="20" t="s">
        <v>45</v>
      </c>
      <c r="B7" s="21"/>
      <c r="C7" s="29"/>
      <c r="D7" s="23"/>
      <c r="E7" s="23"/>
      <c r="F7" s="24"/>
      <c r="G7" s="25"/>
      <c r="H7" s="25"/>
      <c r="I7" s="25"/>
      <c r="J7" s="25"/>
      <c r="K7" s="25"/>
      <c r="L7" s="25"/>
      <c r="M7" s="25"/>
      <c r="N7" s="25"/>
      <c r="O7" s="26"/>
    </row>
    <row r="8" spans="1:15" ht="15">
      <c r="A8" s="20"/>
      <c r="B8" s="21"/>
      <c r="C8" s="29"/>
      <c r="D8" s="23"/>
      <c r="E8" s="23"/>
      <c r="F8" s="24"/>
      <c r="G8" s="25"/>
      <c r="H8" s="25"/>
      <c r="I8" s="25"/>
      <c r="M8" s="25"/>
      <c r="N8" s="45" t="s">
        <v>16</v>
      </c>
      <c r="O8" s="47">
        <f>O95</f>
        <v>0</v>
      </c>
    </row>
    <row r="9" spans="1:15" ht="14.25">
      <c r="A9" s="20" t="s">
        <v>117</v>
      </c>
      <c r="B9" s="21"/>
      <c r="C9" s="29"/>
      <c r="D9" s="23"/>
      <c r="E9" s="23"/>
      <c r="F9" s="24"/>
      <c r="G9" s="25"/>
      <c r="H9" s="25"/>
      <c r="I9" s="25"/>
      <c r="J9" s="25"/>
      <c r="K9" s="25"/>
      <c r="L9" s="25"/>
      <c r="M9" s="25"/>
      <c r="N9" s="25"/>
      <c r="O9" s="26"/>
    </row>
    <row r="10" spans="1:15" ht="20.25" customHeight="1">
      <c r="A10" s="114" t="s">
        <v>2</v>
      </c>
      <c r="B10" s="116" t="s">
        <v>3</v>
      </c>
      <c r="C10" s="108" t="s">
        <v>4</v>
      </c>
      <c r="D10" s="114" t="s">
        <v>5</v>
      </c>
      <c r="E10" s="107" t="s">
        <v>6</v>
      </c>
      <c r="F10" s="107"/>
      <c r="G10" s="107"/>
      <c r="H10" s="107"/>
      <c r="I10" s="107"/>
      <c r="J10" s="113"/>
      <c r="K10" s="112" t="s">
        <v>15</v>
      </c>
      <c r="L10" s="107"/>
      <c r="M10" s="107"/>
      <c r="N10" s="107"/>
      <c r="O10" s="113"/>
    </row>
    <row r="11" spans="1:15" ht="78.75" customHeight="1">
      <c r="A11" s="115"/>
      <c r="B11" s="117"/>
      <c r="C11" s="109"/>
      <c r="D11" s="115"/>
      <c r="E11" s="7" t="s">
        <v>7</v>
      </c>
      <c r="F11" s="7" t="s">
        <v>8</v>
      </c>
      <c r="G11" s="8" t="s">
        <v>9</v>
      </c>
      <c r="H11" s="8" t="s">
        <v>10</v>
      </c>
      <c r="I11" s="8" t="s">
        <v>11</v>
      </c>
      <c r="J11" s="8" t="s">
        <v>13</v>
      </c>
      <c r="K11" s="8" t="s">
        <v>14</v>
      </c>
      <c r="L11" s="8" t="s">
        <v>9</v>
      </c>
      <c r="M11" s="8" t="s">
        <v>10</v>
      </c>
      <c r="N11" s="8" t="s">
        <v>11</v>
      </c>
      <c r="O11" s="8" t="s">
        <v>12</v>
      </c>
    </row>
    <row r="12" spans="1:15" s="34" customFormat="1">
      <c r="A12" s="68"/>
      <c r="B12" s="85"/>
      <c r="C12" s="69"/>
      <c r="D12" s="71"/>
      <c r="E12" s="71"/>
      <c r="F12" s="70"/>
      <c r="G12" s="70"/>
      <c r="H12" s="71"/>
      <c r="I12" s="71"/>
      <c r="J12" s="71"/>
      <c r="K12" s="71"/>
      <c r="L12" s="71"/>
      <c r="M12" s="71"/>
      <c r="N12" s="71"/>
      <c r="O12" s="71"/>
    </row>
    <row r="13" spans="1:15" s="102" customFormat="1">
      <c r="A13" s="101"/>
      <c r="B13" s="86" t="s">
        <v>50</v>
      </c>
      <c r="C13" s="86"/>
      <c r="D13" s="83"/>
      <c r="E13" s="83"/>
      <c r="F13" s="64"/>
      <c r="G13" s="64"/>
      <c r="H13" s="83"/>
      <c r="I13" s="83"/>
      <c r="J13" s="83"/>
      <c r="K13" s="83"/>
      <c r="L13" s="83"/>
      <c r="M13" s="83"/>
      <c r="N13" s="83"/>
      <c r="O13" s="83"/>
    </row>
    <row r="14" spans="1:15" s="34" customFormat="1" ht="25.5">
      <c r="A14" s="65">
        <v>1</v>
      </c>
      <c r="B14" s="38" t="s">
        <v>36</v>
      </c>
      <c r="C14" s="42" t="s">
        <v>0</v>
      </c>
      <c r="D14" s="32">
        <v>1</v>
      </c>
      <c r="E14" s="66"/>
      <c r="F14" s="43"/>
      <c r="G14" s="43"/>
      <c r="H14" s="44"/>
      <c r="I14" s="44"/>
      <c r="J14" s="44"/>
      <c r="K14" s="44"/>
      <c r="L14" s="44"/>
      <c r="M14" s="44"/>
      <c r="N14" s="44"/>
      <c r="O14" s="44"/>
    </row>
    <row r="15" spans="1:15" s="34" customFormat="1" ht="25.5">
      <c r="A15" s="65">
        <f>A14+1</f>
        <v>2</v>
      </c>
      <c r="B15" s="38" t="s">
        <v>37</v>
      </c>
      <c r="C15" s="42" t="s">
        <v>0</v>
      </c>
      <c r="D15" s="32">
        <v>1</v>
      </c>
      <c r="E15" s="44"/>
      <c r="F15" s="43"/>
      <c r="G15" s="43"/>
      <c r="H15" s="44"/>
      <c r="I15" s="44"/>
      <c r="J15" s="44"/>
      <c r="K15" s="44"/>
      <c r="L15" s="44"/>
      <c r="M15" s="44"/>
      <c r="N15" s="44"/>
      <c r="O15" s="44"/>
    </row>
    <row r="16" spans="1:15" s="34" customFormat="1" ht="25.5">
      <c r="A16" s="65">
        <f>A15+1</f>
        <v>3</v>
      </c>
      <c r="B16" s="38" t="s">
        <v>38</v>
      </c>
      <c r="C16" s="42" t="s">
        <v>26</v>
      </c>
      <c r="D16" s="32">
        <v>1</v>
      </c>
      <c r="E16" s="44"/>
      <c r="F16" s="43"/>
      <c r="G16" s="43"/>
      <c r="H16" s="44"/>
      <c r="I16" s="44"/>
      <c r="J16" s="44"/>
      <c r="K16" s="44"/>
      <c r="L16" s="44"/>
      <c r="M16" s="44"/>
      <c r="N16" s="44"/>
      <c r="O16" s="44"/>
    </row>
    <row r="17" spans="1:15" s="34" customFormat="1">
      <c r="A17" s="65">
        <f>A16+1</f>
        <v>4</v>
      </c>
      <c r="B17" s="38" t="s">
        <v>1</v>
      </c>
      <c r="C17" s="42" t="s">
        <v>26</v>
      </c>
      <c r="D17" s="32">
        <v>1</v>
      </c>
      <c r="E17" s="44"/>
      <c r="F17" s="43"/>
      <c r="G17" s="43"/>
      <c r="H17" s="44"/>
      <c r="I17" s="44"/>
      <c r="J17" s="44"/>
      <c r="K17" s="44"/>
      <c r="L17" s="44"/>
      <c r="M17" s="44"/>
      <c r="N17" s="44"/>
      <c r="O17" s="44"/>
    </row>
    <row r="18" spans="1:15" s="34" customFormat="1">
      <c r="A18" s="32"/>
      <c r="B18" s="38"/>
      <c r="C18" s="42"/>
      <c r="D18" s="44"/>
      <c r="E18" s="44"/>
      <c r="F18" s="43"/>
      <c r="G18" s="43"/>
      <c r="H18" s="44"/>
      <c r="I18" s="44"/>
      <c r="J18" s="44"/>
      <c r="K18" s="44"/>
      <c r="L18" s="44"/>
      <c r="M18" s="44"/>
      <c r="N18" s="44"/>
      <c r="O18" s="44"/>
    </row>
    <row r="19" spans="1:15" s="34" customFormat="1">
      <c r="A19" s="32"/>
      <c r="B19" s="86" t="s">
        <v>57</v>
      </c>
      <c r="C19" s="42"/>
      <c r="D19" s="44"/>
      <c r="E19" s="44"/>
      <c r="F19" s="43"/>
      <c r="G19" s="43"/>
      <c r="H19" s="44"/>
      <c r="I19" s="44"/>
      <c r="J19" s="44"/>
      <c r="K19" s="44"/>
      <c r="L19" s="44"/>
      <c r="M19" s="44"/>
      <c r="N19" s="44"/>
      <c r="O19" s="44"/>
    </row>
    <row r="20" spans="1:15" s="34" customFormat="1" ht="25.5">
      <c r="A20" s="32">
        <f>A17+1</f>
        <v>5</v>
      </c>
      <c r="B20" s="38" t="s">
        <v>58</v>
      </c>
      <c r="C20" s="42" t="s">
        <v>59</v>
      </c>
      <c r="D20" s="65">
        <v>3</v>
      </c>
      <c r="E20" s="66"/>
      <c r="F20" s="43"/>
      <c r="G20" s="44"/>
      <c r="H20" s="66"/>
      <c r="I20" s="44"/>
      <c r="J20" s="44"/>
      <c r="K20" s="44"/>
      <c r="L20" s="44"/>
      <c r="M20" s="44"/>
      <c r="N20" s="44"/>
      <c r="O20" s="44"/>
    </row>
    <row r="21" spans="1:15" s="34" customFormat="1">
      <c r="A21" s="32"/>
      <c r="B21" s="38"/>
      <c r="C21" s="42"/>
      <c r="D21" s="44"/>
      <c r="E21" s="44"/>
      <c r="F21" s="43"/>
      <c r="G21" s="43"/>
      <c r="H21" s="44"/>
      <c r="I21" s="44"/>
      <c r="J21" s="44"/>
      <c r="K21" s="44"/>
      <c r="L21" s="44"/>
      <c r="M21" s="44"/>
      <c r="N21" s="44"/>
      <c r="O21" s="44"/>
    </row>
    <row r="22" spans="1:15" s="34" customFormat="1">
      <c r="A22" s="32"/>
      <c r="B22" s="86" t="s">
        <v>60</v>
      </c>
      <c r="C22" s="42"/>
      <c r="D22" s="44"/>
      <c r="E22" s="44"/>
      <c r="F22" s="43"/>
      <c r="G22" s="43"/>
      <c r="H22" s="44"/>
      <c r="I22" s="44"/>
      <c r="J22" s="44"/>
      <c r="K22" s="44"/>
      <c r="L22" s="44"/>
      <c r="M22" s="44"/>
      <c r="N22" s="44"/>
      <c r="O22" s="44"/>
    </row>
    <row r="23" spans="1:15" s="84" customFormat="1" ht="25.5">
      <c r="A23" s="32">
        <f>A20+1</f>
        <v>6</v>
      </c>
      <c r="B23" s="87" t="s">
        <v>66</v>
      </c>
      <c r="C23" s="88" t="s">
        <v>51</v>
      </c>
      <c r="D23" s="89">
        <v>475</v>
      </c>
      <c r="E23" s="44"/>
      <c r="F23" s="44"/>
      <c r="G23" s="66"/>
      <c r="H23" s="44"/>
      <c r="I23" s="44"/>
      <c r="J23" s="44"/>
      <c r="K23" s="44"/>
      <c r="L23" s="44"/>
      <c r="M23" s="44"/>
      <c r="N23" s="44"/>
      <c r="O23" s="44"/>
    </row>
    <row r="24" spans="1:15" s="34" customFormat="1" ht="14.25">
      <c r="A24" s="65">
        <f>A23+1</f>
        <v>7</v>
      </c>
      <c r="B24" s="38" t="s">
        <v>52</v>
      </c>
      <c r="C24" s="42" t="s">
        <v>53</v>
      </c>
      <c r="D24" s="90">
        <v>1580</v>
      </c>
      <c r="E24" s="44"/>
      <c r="F24" s="44"/>
      <c r="G24" s="66"/>
      <c r="H24" s="44"/>
      <c r="I24" s="44"/>
      <c r="J24" s="44"/>
      <c r="K24" s="44"/>
      <c r="L24" s="44"/>
      <c r="M24" s="44"/>
      <c r="N24" s="44"/>
      <c r="O24" s="44"/>
    </row>
    <row r="25" spans="1:15" s="34" customFormat="1" ht="13.5" customHeight="1">
      <c r="A25" s="65">
        <f>A24+1</f>
        <v>8</v>
      </c>
      <c r="B25" s="38" t="s">
        <v>54</v>
      </c>
      <c r="C25" s="42" t="s">
        <v>55</v>
      </c>
      <c r="D25" s="90">
        <v>456</v>
      </c>
      <c r="E25" s="44"/>
      <c r="F25" s="44"/>
      <c r="G25" s="66"/>
      <c r="H25" s="44"/>
      <c r="I25" s="44"/>
      <c r="J25" s="44"/>
      <c r="K25" s="44"/>
      <c r="L25" s="44"/>
      <c r="M25" s="44"/>
      <c r="N25" s="44"/>
      <c r="O25" s="44"/>
    </row>
    <row r="26" spans="1:15" s="34" customFormat="1" ht="14.25">
      <c r="A26" s="65">
        <f>A25+1</f>
        <v>9</v>
      </c>
      <c r="B26" s="38" t="s">
        <v>56</v>
      </c>
      <c r="C26" s="42" t="s">
        <v>55</v>
      </c>
      <c r="D26" s="90">
        <v>44</v>
      </c>
      <c r="E26" s="44"/>
      <c r="F26" s="44"/>
      <c r="G26" s="66"/>
      <c r="H26" s="44"/>
      <c r="I26" s="44"/>
      <c r="J26" s="44"/>
      <c r="K26" s="44"/>
      <c r="L26" s="44"/>
      <c r="M26" s="44"/>
      <c r="N26" s="44"/>
      <c r="O26" s="44"/>
    </row>
    <row r="27" spans="1:15" s="34" customFormat="1">
      <c r="A27" s="32"/>
      <c r="B27" s="38"/>
      <c r="C27" s="42"/>
      <c r="D27" s="44"/>
      <c r="E27" s="44"/>
      <c r="F27" s="43"/>
      <c r="G27" s="43"/>
      <c r="H27" s="44"/>
      <c r="I27" s="44"/>
      <c r="J27" s="44"/>
      <c r="K27" s="44"/>
      <c r="L27" s="44"/>
      <c r="M27" s="44"/>
      <c r="N27" s="44"/>
      <c r="O27" s="44"/>
    </row>
    <row r="28" spans="1:15" s="34" customFormat="1">
      <c r="A28" s="32"/>
      <c r="B28" s="86" t="s">
        <v>61</v>
      </c>
      <c r="C28" s="42"/>
      <c r="D28" s="44"/>
      <c r="E28" s="44"/>
      <c r="F28" s="43"/>
      <c r="G28" s="43"/>
      <c r="H28" s="44"/>
      <c r="I28" s="44"/>
      <c r="J28" s="44"/>
      <c r="K28" s="44"/>
      <c r="L28" s="44"/>
      <c r="M28" s="44"/>
      <c r="N28" s="44"/>
      <c r="O28" s="44"/>
    </row>
    <row r="29" spans="1:15" s="34" customFormat="1">
      <c r="A29" s="32"/>
      <c r="B29" s="91" t="s">
        <v>77</v>
      </c>
      <c r="C29" s="42"/>
      <c r="D29" s="44"/>
      <c r="E29" s="44"/>
      <c r="F29" s="43"/>
      <c r="G29" s="43"/>
      <c r="H29" s="44"/>
      <c r="I29" s="44"/>
      <c r="J29" s="44"/>
      <c r="K29" s="44"/>
      <c r="L29" s="44"/>
      <c r="M29" s="44"/>
      <c r="N29" s="44"/>
      <c r="O29" s="44"/>
    </row>
    <row r="30" spans="1:15" s="34" customFormat="1" ht="25.5">
      <c r="A30" s="32">
        <f>A26+1</f>
        <v>10</v>
      </c>
      <c r="B30" s="38" t="s">
        <v>67</v>
      </c>
      <c r="C30" s="42" t="s">
        <v>53</v>
      </c>
      <c r="D30" s="44">
        <v>900</v>
      </c>
      <c r="E30" s="44"/>
      <c r="F30" s="43"/>
      <c r="G30" s="43"/>
      <c r="H30" s="44"/>
      <c r="I30" s="44"/>
      <c r="J30" s="44"/>
      <c r="K30" s="44"/>
      <c r="L30" s="44"/>
      <c r="M30" s="44"/>
      <c r="N30" s="44"/>
      <c r="O30" s="44"/>
    </row>
    <row r="31" spans="1:15" s="34" customFormat="1" ht="14.25">
      <c r="A31" s="65"/>
      <c r="B31" s="38" t="s">
        <v>68</v>
      </c>
      <c r="C31" s="42" t="s">
        <v>53</v>
      </c>
      <c r="D31" s="44">
        <v>948</v>
      </c>
      <c r="E31" s="44"/>
      <c r="F31" s="43"/>
      <c r="G31" s="43"/>
      <c r="H31" s="44"/>
      <c r="I31" s="44"/>
      <c r="J31" s="44"/>
      <c r="K31" s="44"/>
      <c r="L31" s="44"/>
      <c r="M31" s="44"/>
      <c r="N31" s="44"/>
      <c r="O31" s="44"/>
    </row>
    <row r="32" spans="1:15" s="34" customFormat="1" ht="14.25">
      <c r="A32" s="65">
        <f>A30+1</f>
        <v>11</v>
      </c>
      <c r="B32" s="38" t="s">
        <v>69</v>
      </c>
      <c r="C32" s="42" t="s">
        <v>53</v>
      </c>
      <c r="D32" s="44">
        <f>D30</f>
        <v>900</v>
      </c>
      <c r="E32" s="44"/>
      <c r="F32" s="43"/>
      <c r="G32" s="43"/>
      <c r="H32" s="44"/>
      <c r="I32" s="44"/>
      <c r="J32" s="44"/>
      <c r="K32" s="44"/>
      <c r="L32" s="44"/>
      <c r="M32" s="44"/>
      <c r="N32" s="44"/>
      <c r="O32" s="44"/>
    </row>
    <row r="33" spans="1:15" s="34" customFormat="1" ht="14.25">
      <c r="A33" s="65"/>
      <c r="B33" s="38" t="s">
        <v>70</v>
      </c>
      <c r="C33" s="88" t="s">
        <v>51</v>
      </c>
      <c r="D33" s="44">
        <f>D32*0.02*1.15</f>
        <v>20.7</v>
      </c>
      <c r="E33" s="44"/>
      <c r="F33" s="43"/>
      <c r="G33" s="43"/>
      <c r="H33" s="44"/>
      <c r="I33" s="44"/>
      <c r="J33" s="44"/>
      <c r="K33" s="44"/>
      <c r="L33" s="44"/>
      <c r="M33" s="44"/>
      <c r="N33" s="44"/>
      <c r="O33" s="44"/>
    </row>
    <row r="34" spans="1:15" s="34" customFormat="1" ht="14.25">
      <c r="A34" s="65"/>
      <c r="B34" s="38" t="s">
        <v>71</v>
      </c>
      <c r="C34" s="88" t="s">
        <v>51</v>
      </c>
      <c r="D34" s="44">
        <f>D32*0.07*1.15</f>
        <v>72.45</v>
      </c>
      <c r="E34" s="44"/>
      <c r="F34" s="43"/>
      <c r="G34" s="43"/>
      <c r="H34" s="44"/>
      <c r="I34" s="44"/>
      <c r="J34" s="44"/>
      <c r="K34" s="44"/>
      <c r="L34" s="44"/>
      <c r="M34" s="44"/>
      <c r="N34" s="44"/>
      <c r="O34" s="44"/>
    </row>
    <row r="35" spans="1:15" s="34" customFormat="1" ht="14.25">
      <c r="A35" s="65"/>
      <c r="B35" s="38" t="s">
        <v>72</v>
      </c>
      <c r="C35" s="88" t="s">
        <v>51</v>
      </c>
      <c r="D35" s="44">
        <f>D32*0.15*1.15</f>
        <v>155.25</v>
      </c>
      <c r="E35" s="44"/>
      <c r="F35" s="43"/>
      <c r="G35" s="43"/>
      <c r="H35" s="44"/>
      <c r="I35" s="44"/>
      <c r="J35" s="44"/>
      <c r="K35" s="44"/>
      <c r="L35" s="44"/>
      <c r="M35" s="44"/>
      <c r="N35" s="44"/>
      <c r="O35" s="44"/>
    </row>
    <row r="36" spans="1:15" s="34" customFormat="1" ht="14.25">
      <c r="A36" s="65">
        <f>A32+1</f>
        <v>12</v>
      </c>
      <c r="B36" s="38" t="s">
        <v>73</v>
      </c>
      <c r="C36" s="42" t="s">
        <v>53</v>
      </c>
      <c r="D36" s="44">
        <f>D30</f>
        <v>900</v>
      </c>
      <c r="E36" s="44"/>
      <c r="F36" s="43"/>
      <c r="G36" s="43"/>
      <c r="H36" s="44"/>
      <c r="I36" s="44"/>
      <c r="J36" s="44"/>
      <c r="K36" s="44"/>
      <c r="L36" s="44"/>
      <c r="M36" s="44"/>
      <c r="N36" s="44"/>
      <c r="O36" s="44"/>
    </row>
    <row r="37" spans="1:15" s="34" customFormat="1" ht="14.25">
      <c r="A37" s="65"/>
      <c r="B37" s="38" t="s">
        <v>74</v>
      </c>
      <c r="C37" s="88" t="s">
        <v>51</v>
      </c>
      <c r="D37" s="44">
        <f>D36*0.35*1.15</f>
        <v>362.25</v>
      </c>
      <c r="E37" s="44"/>
      <c r="F37" s="43"/>
      <c r="G37" s="43"/>
      <c r="H37" s="44"/>
      <c r="I37" s="44"/>
      <c r="J37" s="44"/>
      <c r="K37" s="44"/>
      <c r="L37" s="44"/>
      <c r="M37" s="44"/>
      <c r="N37" s="44"/>
      <c r="O37" s="44"/>
    </row>
    <row r="38" spans="1:15" s="34" customFormat="1" ht="14.25">
      <c r="A38" s="65">
        <f>A36+1</f>
        <v>13</v>
      </c>
      <c r="B38" s="38" t="s">
        <v>75</v>
      </c>
      <c r="C38" s="42" t="s">
        <v>53</v>
      </c>
      <c r="D38" s="44">
        <f>D30</f>
        <v>900</v>
      </c>
      <c r="E38" s="44"/>
      <c r="F38" s="43"/>
      <c r="G38" s="43"/>
      <c r="H38" s="44"/>
      <c r="I38" s="44"/>
      <c r="J38" s="44"/>
      <c r="K38" s="44"/>
      <c r="L38" s="44"/>
      <c r="M38" s="44"/>
      <c r="N38" s="44"/>
      <c r="O38" s="44"/>
    </row>
    <row r="39" spans="1:15" s="34" customFormat="1" ht="14.25">
      <c r="A39" s="65"/>
      <c r="B39" s="38" t="s">
        <v>76</v>
      </c>
      <c r="C39" s="42" t="s">
        <v>53</v>
      </c>
      <c r="D39" s="44">
        <f>D38*1.35</f>
        <v>1215</v>
      </c>
      <c r="E39" s="44"/>
      <c r="F39" s="43"/>
      <c r="G39" s="43"/>
      <c r="H39" s="44"/>
      <c r="I39" s="44"/>
      <c r="J39" s="44"/>
      <c r="K39" s="44"/>
      <c r="L39" s="44"/>
      <c r="M39" s="44"/>
      <c r="N39" s="44"/>
      <c r="O39" s="44"/>
    </row>
    <row r="40" spans="1:15" s="34" customFormat="1">
      <c r="A40" s="32"/>
      <c r="B40" s="91" t="s">
        <v>78</v>
      </c>
      <c r="C40" s="42"/>
      <c r="D40" s="44"/>
      <c r="E40" s="44"/>
      <c r="F40" s="43"/>
      <c r="G40" s="43"/>
      <c r="H40" s="44"/>
      <c r="I40" s="44"/>
      <c r="J40" s="44"/>
      <c r="K40" s="44"/>
      <c r="L40" s="44"/>
      <c r="M40" s="44"/>
      <c r="N40" s="44"/>
      <c r="O40" s="44"/>
    </row>
    <row r="41" spans="1:15" s="34" customFormat="1" ht="14.25">
      <c r="A41" s="32">
        <f>A38+1</f>
        <v>14</v>
      </c>
      <c r="B41" s="38" t="s">
        <v>79</v>
      </c>
      <c r="C41" s="42" t="s">
        <v>53</v>
      </c>
      <c r="D41" s="44">
        <v>162</v>
      </c>
      <c r="E41" s="44"/>
      <c r="F41" s="43"/>
      <c r="G41" s="43"/>
      <c r="H41" s="44"/>
      <c r="I41" s="44"/>
      <c r="J41" s="44"/>
      <c r="K41" s="44"/>
      <c r="L41" s="44"/>
      <c r="M41" s="44"/>
      <c r="N41" s="44"/>
      <c r="O41" s="44"/>
    </row>
    <row r="42" spans="1:15" s="34" customFormat="1" ht="14.25">
      <c r="A42" s="65"/>
      <c r="B42" s="38" t="s">
        <v>80</v>
      </c>
      <c r="C42" s="88" t="s">
        <v>51</v>
      </c>
      <c r="D42" s="44">
        <f>D41*0.3*1.15</f>
        <v>55.89</v>
      </c>
      <c r="E42" s="44"/>
      <c r="F42" s="43"/>
      <c r="G42" s="43"/>
      <c r="H42" s="44"/>
      <c r="I42" s="44"/>
      <c r="J42" s="44"/>
      <c r="K42" s="44"/>
      <c r="L42" s="44"/>
      <c r="M42" s="44"/>
      <c r="N42" s="44"/>
      <c r="O42" s="44"/>
    </row>
    <row r="43" spans="1:15" s="34" customFormat="1" ht="14.25">
      <c r="A43" s="65">
        <f>A41+1</f>
        <v>15</v>
      </c>
      <c r="B43" s="38" t="s">
        <v>75</v>
      </c>
      <c r="C43" s="42" t="s">
        <v>53</v>
      </c>
      <c r="D43" s="44">
        <v>162</v>
      </c>
      <c r="E43" s="44"/>
      <c r="F43" s="43"/>
      <c r="G43" s="43"/>
      <c r="H43" s="44"/>
      <c r="I43" s="44"/>
      <c r="J43" s="44"/>
      <c r="K43" s="44"/>
      <c r="L43" s="44"/>
      <c r="M43" s="44"/>
      <c r="N43" s="44"/>
      <c r="O43" s="44"/>
    </row>
    <row r="44" spans="1:15" s="34" customFormat="1" ht="14.25">
      <c r="A44" s="65"/>
      <c r="B44" s="38" t="s">
        <v>76</v>
      </c>
      <c r="C44" s="42" t="s">
        <v>53</v>
      </c>
      <c r="D44" s="44">
        <f>D43*1.35</f>
        <v>218.70000000000002</v>
      </c>
      <c r="E44" s="44"/>
      <c r="F44" s="43"/>
      <c r="G44" s="43"/>
      <c r="H44" s="44"/>
      <c r="I44" s="44"/>
      <c r="J44" s="44"/>
      <c r="K44" s="44"/>
      <c r="L44" s="44"/>
      <c r="M44" s="44"/>
      <c r="N44" s="44"/>
      <c r="O44" s="44"/>
    </row>
    <row r="45" spans="1:15" s="34" customFormat="1" ht="14.25">
      <c r="A45" s="65">
        <f>A43+1</f>
        <v>16</v>
      </c>
      <c r="B45" s="38" t="s">
        <v>73</v>
      </c>
      <c r="C45" s="42" t="s">
        <v>53</v>
      </c>
      <c r="D45" s="44">
        <v>162</v>
      </c>
      <c r="E45" s="44"/>
      <c r="F45" s="43"/>
      <c r="G45" s="43"/>
      <c r="H45" s="44"/>
      <c r="I45" s="44"/>
      <c r="J45" s="44"/>
      <c r="K45" s="44"/>
      <c r="L45" s="44"/>
      <c r="M45" s="44"/>
      <c r="N45" s="44"/>
      <c r="O45" s="44"/>
    </row>
    <row r="46" spans="1:15" s="34" customFormat="1" ht="14.25">
      <c r="A46" s="65"/>
      <c r="B46" s="38" t="s">
        <v>74</v>
      </c>
      <c r="C46" s="88" t="s">
        <v>51</v>
      </c>
      <c r="D46" s="44">
        <f>D45*0.4*1.15</f>
        <v>74.52</v>
      </c>
      <c r="E46" s="44"/>
      <c r="F46" s="43"/>
      <c r="G46" s="43"/>
      <c r="H46" s="44"/>
      <c r="I46" s="44"/>
      <c r="J46" s="44"/>
      <c r="K46" s="44"/>
      <c r="L46" s="44"/>
      <c r="M46" s="44"/>
      <c r="N46" s="44"/>
      <c r="O46" s="44"/>
    </row>
    <row r="47" spans="1:15" s="34" customFormat="1" ht="14.25">
      <c r="A47" s="65">
        <f>A45+1</f>
        <v>17</v>
      </c>
      <c r="B47" s="38" t="s">
        <v>75</v>
      </c>
      <c r="C47" s="42" t="s">
        <v>53</v>
      </c>
      <c r="D47" s="44">
        <v>162</v>
      </c>
      <c r="E47" s="44"/>
      <c r="F47" s="43"/>
      <c r="G47" s="43"/>
      <c r="H47" s="44"/>
      <c r="I47" s="44"/>
      <c r="J47" s="44"/>
      <c r="K47" s="44"/>
      <c r="L47" s="44"/>
      <c r="M47" s="44"/>
      <c r="N47" s="44"/>
      <c r="O47" s="44"/>
    </row>
    <row r="48" spans="1:15" s="34" customFormat="1" ht="14.25">
      <c r="A48" s="65"/>
      <c r="B48" s="38" t="s">
        <v>76</v>
      </c>
      <c r="C48" s="42" t="s">
        <v>53</v>
      </c>
      <c r="D48" s="44">
        <f>D47*1.35</f>
        <v>218.70000000000002</v>
      </c>
      <c r="E48" s="44"/>
      <c r="F48" s="43"/>
      <c r="G48" s="43"/>
      <c r="H48" s="44"/>
      <c r="I48" s="44"/>
      <c r="J48" s="44"/>
      <c r="K48" s="44"/>
      <c r="L48" s="44"/>
      <c r="M48" s="44"/>
      <c r="N48" s="44"/>
      <c r="O48" s="44"/>
    </row>
    <row r="49" spans="1:15" s="34" customFormat="1">
      <c r="A49" s="32"/>
      <c r="B49" s="91" t="s">
        <v>81</v>
      </c>
      <c r="C49" s="42"/>
      <c r="D49" s="44"/>
      <c r="E49" s="44"/>
      <c r="F49" s="43"/>
      <c r="G49" s="43"/>
      <c r="H49" s="44"/>
      <c r="I49" s="44"/>
      <c r="J49" s="44"/>
      <c r="K49" s="44"/>
      <c r="L49" s="44"/>
      <c r="M49" s="44"/>
      <c r="N49" s="44"/>
      <c r="O49" s="44"/>
    </row>
    <row r="50" spans="1:15" s="34" customFormat="1" ht="14.25">
      <c r="A50" s="32">
        <f>A47+1</f>
        <v>18</v>
      </c>
      <c r="B50" s="38" t="s">
        <v>82</v>
      </c>
      <c r="C50" s="42" t="s">
        <v>53</v>
      </c>
      <c r="D50" s="44">
        <v>65</v>
      </c>
      <c r="E50" s="44"/>
      <c r="F50" s="43"/>
      <c r="G50" s="43"/>
      <c r="H50" s="44"/>
      <c r="I50" s="44"/>
      <c r="J50" s="44"/>
      <c r="K50" s="44"/>
      <c r="L50" s="44"/>
      <c r="M50" s="44"/>
      <c r="N50" s="44"/>
      <c r="O50" s="44"/>
    </row>
    <row r="51" spans="1:15" s="34" customFormat="1" ht="14.25">
      <c r="A51" s="65"/>
      <c r="B51" s="38" t="s">
        <v>83</v>
      </c>
      <c r="C51" s="88" t="s">
        <v>51</v>
      </c>
      <c r="D51" s="44">
        <f>D50*0.1*1.15</f>
        <v>7.4749999999999996</v>
      </c>
      <c r="E51" s="44"/>
      <c r="F51" s="43"/>
      <c r="G51" s="43"/>
      <c r="H51" s="44"/>
      <c r="I51" s="44"/>
      <c r="J51" s="44"/>
      <c r="K51" s="44"/>
      <c r="L51" s="44"/>
      <c r="M51" s="44"/>
      <c r="N51" s="44"/>
      <c r="O51" s="44"/>
    </row>
    <row r="52" spans="1:15" s="34" customFormat="1">
      <c r="A52" s="32"/>
      <c r="B52" s="91" t="s">
        <v>84</v>
      </c>
      <c r="C52" s="88"/>
      <c r="D52" s="44"/>
      <c r="E52" s="44"/>
      <c r="F52" s="43"/>
      <c r="G52" s="43"/>
      <c r="H52" s="44"/>
      <c r="I52" s="44"/>
      <c r="J52" s="44"/>
      <c r="K52" s="44"/>
      <c r="L52" s="44"/>
      <c r="M52" s="44"/>
      <c r="N52" s="44"/>
      <c r="O52" s="44"/>
    </row>
    <row r="53" spans="1:15" s="34" customFormat="1">
      <c r="A53" s="32">
        <v>19</v>
      </c>
      <c r="B53" s="38" t="s">
        <v>85</v>
      </c>
      <c r="C53" s="88" t="s">
        <v>35</v>
      </c>
      <c r="D53" s="44">
        <v>130</v>
      </c>
      <c r="E53" s="44"/>
      <c r="F53" s="43"/>
      <c r="G53" s="43"/>
      <c r="H53" s="44"/>
      <c r="I53" s="44"/>
      <c r="J53" s="44"/>
      <c r="K53" s="44"/>
      <c r="L53" s="44"/>
      <c r="M53" s="44"/>
      <c r="N53" s="44"/>
      <c r="O53" s="44"/>
    </row>
    <row r="54" spans="1:15" s="34" customFormat="1">
      <c r="A54" s="32"/>
      <c r="B54" s="38" t="s">
        <v>86</v>
      </c>
      <c r="C54" s="88" t="s">
        <v>35</v>
      </c>
      <c r="D54" s="44">
        <f>D53*1.05</f>
        <v>136.5</v>
      </c>
      <c r="E54" s="44"/>
      <c r="F54" s="43"/>
      <c r="G54" s="43"/>
      <c r="H54" s="44"/>
      <c r="I54" s="44"/>
      <c r="J54" s="44"/>
      <c r="K54" s="44"/>
      <c r="L54" s="44"/>
      <c r="M54" s="44"/>
      <c r="N54" s="44"/>
      <c r="O54" s="44"/>
    </row>
    <row r="55" spans="1:15" s="34" customFormat="1" ht="14.25">
      <c r="A55" s="32"/>
      <c r="B55" s="38" t="s">
        <v>87</v>
      </c>
      <c r="C55" s="88" t="s">
        <v>51</v>
      </c>
      <c r="D55" s="44">
        <f>16.5</f>
        <v>16.5</v>
      </c>
      <c r="E55" s="44"/>
      <c r="F55" s="43"/>
      <c r="G55" s="43"/>
      <c r="H55" s="44"/>
      <c r="I55" s="44"/>
      <c r="J55" s="44"/>
      <c r="K55" s="44"/>
      <c r="L55" s="44"/>
      <c r="M55" s="44"/>
      <c r="N55" s="44"/>
      <c r="O55" s="44"/>
    </row>
    <row r="56" spans="1:15" s="34" customFormat="1">
      <c r="A56" s="32"/>
      <c r="B56" s="38"/>
      <c r="C56" s="88"/>
      <c r="D56" s="44"/>
      <c r="E56" s="44"/>
      <c r="F56" s="43"/>
      <c r="G56" s="43"/>
      <c r="H56" s="44"/>
      <c r="I56" s="44"/>
      <c r="J56" s="44"/>
      <c r="K56" s="44"/>
      <c r="L56" s="44"/>
      <c r="M56" s="44"/>
      <c r="N56" s="44"/>
      <c r="O56" s="44"/>
    </row>
    <row r="57" spans="1:15" s="34" customFormat="1">
      <c r="A57" s="32"/>
      <c r="B57" s="92" t="s">
        <v>62</v>
      </c>
      <c r="C57" s="42"/>
      <c r="D57" s="44"/>
      <c r="E57" s="44"/>
      <c r="F57" s="43"/>
      <c r="G57" s="43"/>
      <c r="H57" s="44"/>
      <c r="I57" s="44"/>
      <c r="J57" s="44"/>
      <c r="K57" s="44"/>
      <c r="L57" s="44"/>
      <c r="M57" s="44"/>
      <c r="N57" s="44"/>
      <c r="O57" s="44"/>
    </row>
    <row r="58" spans="1:15" s="34" customFormat="1">
      <c r="A58" s="32">
        <f>A53+1</f>
        <v>20</v>
      </c>
      <c r="B58" s="93" t="s">
        <v>88</v>
      </c>
      <c r="C58" s="42" t="s">
        <v>35</v>
      </c>
      <c r="D58" s="44">
        <v>129</v>
      </c>
      <c r="E58" s="44"/>
      <c r="F58" s="43"/>
      <c r="G58" s="43"/>
      <c r="H58" s="44"/>
      <c r="I58" s="44"/>
      <c r="J58" s="44"/>
      <c r="K58" s="44"/>
      <c r="L58" s="44"/>
      <c r="M58" s="44"/>
      <c r="N58" s="44"/>
      <c r="O58" s="44"/>
    </row>
    <row r="59" spans="1:15" s="34" customFormat="1">
      <c r="A59" s="32"/>
      <c r="B59" s="93" t="s">
        <v>89</v>
      </c>
      <c r="C59" s="42" t="s">
        <v>32</v>
      </c>
      <c r="D59" s="44">
        <v>52</v>
      </c>
      <c r="E59" s="44"/>
      <c r="F59" s="43"/>
      <c r="G59" s="43"/>
      <c r="H59" s="44"/>
      <c r="I59" s="44"/>
      <c r="J59" s="44"/>
      <c r="K59" s="44"/>
      <c r="L59" s="44"/>
      <c r="M59" s="44"/>
      <c r="N59" s="44"/>
      <c r="O59" s="44"/>
    </row>
    <row r="60" spans="1:15" s="34" customFormat="1">
      <c r="A60" s="32"/>
      <c r="B60" s="93" t="s">
        <v>90</v>
      </c>
      <c r="C60" s="42" t="s">
        <v>32</v>
      </c>
      <c r="D60" s="44">
        <v>104</v>
      </c>
      <c r="E60" s="44"/>
      <c r="F60" s="43"/>
      <c r="G60" s="43"/>
      <c r="H60" s="44"/>
      <c r="I60" s="44"/>
      <c r="J60" s="44"/>
      <c r="K60" s="44"/>
      <c r="L60" s="44"/>
      <c r="M60" s="44"/>
      <c r="N60" s="44"/>
      <c r="O60" s="44"/>
    </row>
    <row r="61" spans="1:15" s="34" customFormat="1">
      <c r="A61" s="32"/>
      <c r="B61" s="93" t="s">
        <v>91</v>
      </c>
      <c r="C61" s="42" t="s">
        <v>32</v>
      </c>
      <c r="D61" s="44">
        <v>2</v>
      </c>
      <c r="E61" s="44"/>
      <c r="F61" s="43"/>
      <c r="G61" s="43"/>
      <c r="H61" s="44"/>
      <c r="I61" s="44"/>
      <c r="J61" s="44"/>
      <c r="K61" s="44"/>
      <c r="L61" s="44"/>
      <c r="M61" s="44"/>
      <c r="N61" s="44"/>
      <c r="O61" s="44"/>
    </row>
    <row r="62" spans="1:15" s="34" customFormat="1" ht="14.25">
      <c r="A62" s="32">
        <f>A58+1</f>
        <v>21</v>
      </c>
      <c r="B62" s="93" t="s">
        <v>92</v>
      </c>
      <c r="C62" s="88" t="s">
        <v>51</v>
      </c>
      <c r="D62" s="44">
        <v>10.8</v>
      </c>
      <c r="E62" s="44"/>
      <c r="F62" s="43"/>
      <c r="G62" s="43"/>
      <c r="H62" s="44"/>
      <c r="I62" s="44"/>
      <c r="J62" s="44"/>
      <c r="K62" s="44"/>
      <c r="L62" s="44"/>
      <c r="M62" s="44"/>
      <c r="N62" s="44"/>
      <c r="O62" s="44"/>
    </row>
    <row r="63" spans="1:15" s="34" customFormat="1" ht="14.25">
      <c r="A63" s="32"/>
      <c r="B63" s="93" t="s">
        <v>93</v>
      </c>
      <c r="C63" s="42" t="s">
        <v>53</v>
      </c>
      <c r="D63" s="44">
        <f>D62*1.05</f>
        <v>11.340000000000002</v>
      </c>
      <c r="E63" s="44"/>
      <c r="F63" s="43"/>
      <c r="G63" s="43"/>
      <c r="H63" s="44"/>
      <c r="I63" s="44"/>
      <c r="J63" s="44"/>
      <c r="K63" s="44"/>
      <c r="L63" s="44"/>
      <c r="M63" s="44"/>
      <c r="N63" s="44"/>
      <c r="O63" s="44"/>
    </row>
    <row r="64" spans="1:15" s="34" customFormat="1">
      <c r="A64" s="32"/>
      <c r="B64" s="93" t="s">
        <v>94</v>
      </c>
      <c r="C64" s="42" t="s">
        <v>34</v>
      </c>
      <c r="D64" s="44">
        <v>1.03</v>
      </c>
      <c r="E64" s="44"/>
      <c r="F64" s="43"/>
      <c r="G64" s="43"/>
      <c r="H64" s="44"/>
      <c r="I64" s="44"/>
      <c r="J64" s="44"/>
      <c r="K64" s="44"/>
      <c r="L64" s="44"/>
      <c r="M64" s="44"/>
      <c r="N64" s="44"/>
      <c r="O64" s="44"/>
    </row>
    <row r="65" spans="1:15" s="34" customFormat="1" ht="14.25">
      <c r="A65" s="32">
        <f>A62+1</f>
        <v>22</v>
      </c>
      <c r="B65" s="38" t="s">
        <v>95</v>
      </c>
      <c r="C65" s="42" t="s">
        <v>53</v>
      </c>
      <c r="D65" s="44">
        <v>15</v>
      </c>
      <c r="E65" s="44"/>
      <c r="F65" s="43"/>
      <c r="G65" s="43"/>
      <c r="H65" s="44"/>
      <c r="I65" s="44"/>
      <c r="J65" s="44"/>
      <c r="K65" s="44"/>
      <c r="L65" s="44"/>
      <c r="M65" s="44"/>
      <c r="N65" s="44"/>
      <c r="O65" s="44"/>
    </row>
    <row r="66" spans="1:15" s="34" customFormat="1" ht="14.25">
      <c r="A66" s="32"/>
      <c r="B66" s="38" t="s">
        <v>72</v>
      </c>
      <c r="C66" s="88" t="s">
        <v>51</v>
      </c>
      <c r="D66" s="44">
        <f>D65*0.01*1.15</f>
        <v>0.17249999999999999</v>
      </c>
      <c r="E66" s="44"/>
      <c r="F66" s="43"/>
      <c r="G66" s="43"/>
      <c r="H66" s="44"/>
      <c r="I66" s="44"/>
      <c r="J66" s="44"/>
      <c r="K66" s="44"/>
      <c r="L66" s="44"/>
      <c r="M66" s="44"/>
      <c r="N66" s="44"/>
      <c r="O66" s="44"/>
    </row>
    <row r="67" spans="1:15" s="34" customFormat="1">
      <c r="A67" s="32"/>
      <c r="B67" s="38"/>
      <c r="C67" s="42"/>
      <c r="D67" s="44"/>
      <c r="E67" s="44"/>
      <c r="F67" s="43"/>
      <c r="G67" s="43"/>
      <c r="H67" s="44"/>
      <c r="I67" s="44"/>
      <c r="J67" s="44"/>
      <c r="K67" s="44"/>
      <c r="L67" s="44"/>
      <c r="M67" s="44"/>
      <c r="N67" s="44"/>
      <c r="O67" s="44"/>
    </row>
    <row r="68" spans="1:15" s="34" customFormat="1">
      <c r="A68" s="32"/>
      <c r="B68" s="86" t="s">
        <v>63</v>
      </c>
      <c r="C68" s="42"/>
      <c r="D68" s="44"/>
      <c r="E68" s="44"/>
      <c r="F68" s="43"/>
      <c r="G68" s="43"/>
      <c r="H68" s="44"/>
      <c r="I68" s="44"/>
      <c r="J68" s="44"/>
      <c r="K68" s="44"/>
      <c r="L68" s="44"/>
      <c r="M68" s="44"/>
      <c r="N68" s="44"/>
      <c r="O68" s="44"/>
    </row>
    <row r="69" spans="1:15" s="34" customFormat="1">
      <c r="A69" s="32">
        <f>A65+1</f>
        <v>23</v>
      </c>
      <c r="B69" s="38" t="s">
        <v>96</v>
      </c>
      <c r="C69" s="42" t="s">
        <v>32</v>
      </c>
      <c r="D69" s="44">
        <v>8</v>
      </c>
      <c r="E69" s="44"/>
      <c r="F69" s="43"/>
      <c r="G69" s="43"/>
      <c r="H69" s="44"/>
      <c r="I69" s="44"/>
      <c r="J69" s="44"/>
      <c r="K69" s="44"/>
      <c r="L69" s="44"/>
      <c r="M69" s="44"/>
      <c r="N69" s="44"/>
      <c r="O69" s="44"/>
    </row>
    <row r="70" spans="1:15" s="34" customFormat="1">
      <c r="A70" s="32">
        <f>A69+1</f>
        <v>24</v>
      </c>
      <c r="B70" s="38" t="s">
        <v>97</v>
      </c>
      <c r="C70" s="42" t="s">
        <v>32</v>
      </c>
      <c r="D70" s="44">
        <v>8</v>
      </c>
      <c r="E70" s="44"/>
      <c r="F70" s="43"/>
      <c r="G70" s="43"/>
      <c r="H70" s="44"/>
      <c r="I70" s="44"/>
      <c r="J70" s="44"/>
      <c r="K70" s="44"/>
      <c r="L70" s="44"/>
      <c r="M70" s="44"/>
      <c r="N70" s="44"/>
      <c r="O70" s="44"/>
    </row>
    <row r="71" spans="1:15" s="34" customFormat="1">
      <c r="A71" s="32">
        <f t="shared" ref="A71:A76" si="0">A70+1</f>
        <v>25</v>
      </c>
      <c r="B71" s="38" t="s">
        <v>98</v>
      </c>
      <c r="C71" s="42" t="s">
        <v>32</v>
      </c>
      <c r="D71" s="44">
        <v>1</v>
      </c>
      <c r="E71" s="44"/>
      <c r="F71" s="43"/>
      <c r="G71" s="43"/>
      <c r="H71" s="44"/>
      <c r="I71" s="44"/>
      <c r="J71" s="44"/>
      <c r="K71" s="44"/>
      <c r="L71" s="44"/>
      <c r="M71" s="44"/>
      <c r="N71" s="44"/>
      <c r="O71" s="44"/>
    </row>
    <row r="72" spans="1:15" s="34" customFormat="1">
      <c r="A72" s="32">
        <f t="shared" si="0"/>
        <v>26</v>
      </c>
      <c r="B72" s="38" t="s">
        <v>99</v>
      </c>
      <c r="C72" s="42" t="s">
        <v>32</v>
      </c>
      <c r="D72" s="44">
        <v>1</v>
      </c>
      <c r="E72" s="44"/>
      <c r="F72" s="43"/>
      <c r="G72" s="43"/>
      <c r="H72" s="44"/>
      <c r="I72" s="44"/>
      <c r="J72" s="44"/>
      <c r="K72" s="44"/>
      <c r="L72" s="44"/>
      <c r="M72" s="44"/>
      <c r="N72" s="44"/>
      <c r="O72" s="44"/>
    </row>
    <row r="73" spans="1:15" s="34" customFormat="1">
      <c r="A73" s="32">
        <f t="shared" si="0"/>
        <v>27</v>
      </c>
      <c r="B73" s="38" t="s">
        <v>100</v>
      </c>
      <c r="C73" s="42" t="s">
        <v>32</v>
      </c>
      <c r="D73" s="44">
        <v>1</v>
      </c>
      <c r="E73" s="44"/>
      <c r="F73" s="43"/>
      <c r="G73" s="43"/>
      <c r="H73" s="44"/>
      <c r="I73" s="44"/>
      <c r="J73" s="44"/>
      <c r="K73" s="44"/>
      <c r="L73" s="44"/>
      <c r="M73" s="44"/>
      <c r="N73" s="44"/>
      <c r="O73" s="44"/>
    </row>
    <row r="74" spans="1:15" s="34" customFormat="1">
      <c r="A74" s="32">
        <f t="shared" si="0"/>
        <v>28</v>
      </c>
      <c r="B74" s="38" t="s">
        <v>108</v>
      </c>
      <c r="C74" s="42" t="s">
        <v>32</v>
      </c>
      <c r="D74" s="44">
        <v>2</v>
      </c>
      <c r="E74" s="44"/>
      <c r="F74" s="43"/>
      <c r="G74" s="43"/>
      <c r="H74" s="44"/>
      <c r="I74" s="44"/>
      <c r="J74" s="44"/>
      <c r="K74" s="44"/>
      <c r="L74" s="44"/>
      <c r="M74" s="44"/>
      <c r="N74" s="44"/>
      <c r="O74" s="44"/>
    </row>
    <row r="75" spans="1:15" s="34" customFormat="1">
      <c r="A75" s="32">
        <f t="shared" si="0"/>
        <v>29</v>
      </c>
      <c r="B75" s="38" t="s">
        <v>109</v>
      </c>
      <c r="C75" s="42" t="s">
        <v>33</v>
      </c>
      <c r="D75" s="44">
        <v>1</v>
      </c>
      <c r="E75" s="44"/>
      <c r="F75" s="43"/>
      <c r="G75" s="43"/>
      <c r="H75" s="44"/>
      <c r="I75" s="44"/>
      <c r="J75" s="44"/>
      <c r="K75" s="44"/>
      <c r="L75" s="44"/>
      <c r="M75" s="44"/>
      <c r="N75" s="44"/>
      <c r="O75" s="44"/>
    </row>
    <row r="76" spans="1:15" s="34" customFormat="1">
      <c r="A76" s="32">
        <f t="shared" si="0"/>
        <v>30</v>
      </c>
      <c r="B76" s="38" t="s">
        <v>101</v>
      </c>
      <c r="C76" s="42" t="s">
        <v>33</v>
      </c>
      <c r="D76" s="44">
        <v>1</v>
      </c>
      <c r="E76" s="44"/>
      <c r="F76" s="43"/>
      <c r="G76" s="43"/>
      <c r="H76" s="44"/>
      <c r="I76" s="44"/>
      <c r="J76" s="44"/>
      <c r="K76" s="44"/>
      <c r="L76" s="44"/>
      <c r="M76" s="44"/>
      <c r="N76" s="44"/>
      <c r="O76" s="44"/>
    </row>
    <row r="77" spans="1:15" s="34" customFormat="1">
      <c r="A77" s="32"/>
      <c r="B77" s="38"/>
      <c r="C77" s="42"/>
      <c r="D77" s="44"/>
      <c r="E77" s="44"/>
      <c r="F77" s="43"/>
      <c r="G77" s="43"/>
      <c r="H77" s="44"/>
      <c r="I77" s="44"/>
      <c r="J77" s="44"/>
      <c r="K77" s="44"/>
      <c r="L77" s="44"/>
      <c r="M77" s="44"/>
      <c r="N77" s="44"/>
      <c r="O77" s="44"/>
    </row>
    <row r="78" spans="1:15" s="34" customFormat="1">
      <c r="A78" s="32"/>
      <c r="B78" s="86" t="s">
        <v>64</v>
      </c>
      <c r="C78" s="42"/>
      <c r="D78" s="44"/>
      <c r="E78" s="44"/>
      <c r="F78" s="43"/>
      <c r="G78" s="43"/>
      <c r="H78" s="44"/>
      <c r="I78" s="44"/>
      <c r="J78" s="44"/>
      <c r="K78" s="44"/>
      <c r="L78" s="44"/>
      <c r="M78" s="44"/>
      <c r="N78" s="44"/>
      <c r="O78" s="44"/>
    </row>
    <row r="79" spans="1:15" s="34" customFormat="1">
      <c r="A79" s="32">
        <f>A76+1</f>
        <v>31</v>
      </c>
      <c r="B79" s="38" t="s">
        <v>105</v>
      </c>
      <c r="C79" s="42" t="s">
        <v>35</v>
      </c>
      <c r="D79" s="44">
        <v>230</v>
      </c>
      <c r="E79" s="44"/>
      <c r="F79" s="43"/>
      <c r="G79" s="43"/>
      <c r="H79" s="44"/>
      <c r="I79" s="44"/>
      <c r="J79" s="44"/>
      <c r="K79" s="44"/>
      <c r="L79" s="44"/>
      <c r="M79" s="44"/>
      <c r="N79" s="44"/>
      <c r="O79" s="44"/>
    </row>
    <row r="80" spans="1:15" s="34" customFormat="1">
      <c r="A80" s="32"/>
      <c r="B80" s="38" t="s">
        <v>104</v>
      </c>
      <c r="C80" s="42" t="s">
        <v>35</v>
      </c>
      <c r="D80" s="44">
        <f>D79*1.05</f>
        <v>241.5</v>
      </c>
      <c r="E80" s="44"/>
      <c r="F80" s="43"/>
      <c r="G80" s="43"/>
      <c r="H80" s="44"/>
      <c r="I80" s="44"/>
      <c r="J80" s="44"/>
      <c r="K80" s="44"/>
      <c r="L80" s="44"/>
      <c r="M80" s="44"/>
      <c r="N80" s="44"/>
      <c r="O80" s="44"/>
    </row>
    <row r="81" spans="1:15" s="34" customFormat="1">
      <c r="A81" s="32">
        <f>A79+1</f>
        <v>32</v>
      </c>
      <c r="B81" s="38" t="s">
        <v>106</v>
      </c>
      <c r="C81" s="42" t="s">
        <v>35</v>
      </c>
      <c r="D81" s="44">
        <v>6</v>
      </c>
      <c r="E81" s="44"/>
      <c r="F81" s="43"/>
      <c r="G81" s="43"/>
      <c r="H81" s="44"/>
      <c r="I81" s="44"/>
      <c r="J81" s="44"/>
      <c r="K81" s="44"/>
      <c r="L81" s="44"/>
      <c r="M81" s="44"/>
      <c r="N81" s="44"/>
      <c r="O81" s="44"/>
    </row>
    <row r="82" spans="1:15" s="34" customFormat="1">
      <c r="A82" s="32"/>
      <c r="B82" s="38" t="s">
        <v>110</v>
      </c>
      <c r="C82" s="42" t="s">
        <v>35</v>
      </c>
      <c r="D82" s="44">
        <v>6.6</v>
      </c>
      <c r="E82" s="44"/>
      <c r="F82" s="43"/>
      <c r="G82" s="43"/>
      <c r="H82" s="44"/>
      <c r="I82" s="44"/>
      <c r="J82" s="44"/>
      <c r="K82" s="44"/>
      <c r="L82" s="44"/>
      <c r="M82" s="44"/>
      <c r="N82" s="44"/>
      <c r="O82" s="44"/>
    </row>
    <row r="83" spans="1:15" s="34" customFormat="1" ht="25.5">
      <c r="A83" s="32">
        <f>A81+1</f>
        <v>33</v>
      </c>
      <c r="B83" s="38" t="s">
        <v>112</v>
      </c>
      <c r="C83" s="42" t="s">
        <v>33</v>
      </c>
      <c r="D83" s="44">
        <v>1</v>
      </c>
      <c r="E83" s="44"/>
      <c r="F83" s="43"/>
      <c r="G83" s="43"/>
      <c r="H83" s="44"/>
      <c r="I83" s="44"/>
      <c r="J83" s="44"/>
      <c r="K83" s="44"/>
      <c r="L83" s="44"/>
      <c r="M83" s="44"/>
      <c r="N83" s="44"/>
      <c r="O83" s="44"/>
    </row>
    <row r="84" spans="1:15" s="34" customFormat="1">
      <c r="A84" s="32"/>
      <c r="B84" s="38"/>
      <c r="C84" s="42"/>
      <c r="D84" s="44"/>
      <c r="E84" s="44"/>
      <c r="F84" s="43"/>
      <c r="G84" s="43"/>
      <c r="H84" s="44"/>
      <c r="I84" s="44"/>
      <c r="J84" s="44"/>
      <c r="K84" s="44"/>
      <c r="L84" s="44"/>
      <c r="M84" s="44"/>
      <c r="N84" s="44"/>
      <c r="O84" s="44"/>
    </row>
    <row r="85" spans="1:15" s="34" customFormat="1">
      <c r="A85" s="32"/>
      <c r="B85" s="86" t="s">
        <v>65</v>
      </c>
      <c r="C85" s="42"/>
      <c r="D85" s="44"/>
      <c r="E85" s="44"/>
      <c r="F85" s="43"/>
      <c r="G85" s="43"/>
      <c r="H85" s="44"/>
      <c r="I85" s="44"/>
      <c r="J85" s="44"/>
      <c r="K85" s="44"/>
      <c r="L85" s="44"/>
      <c r="M85" s="44"/>
      <c r="N85" s="44"/>
      <c r="O85" s="44"/>
    </row>
    <row r="86" spans="1:15" s="34" customFormat="1" ht="25.5">
      <c r="A86" s="32">
        <f>A83+1</f>
        <v>34</v>
      </c>
      <c r="B86" s="38" t="s">
        <v>102</v>
      </c>
      <c r="C86" s="42" t="s">
        <v>35</v>
      </c>
      <c r="D86" s="44">
        <v>220</v>
      </c>
      <c r="E86" s="44"/>
      <c r="F86" s="43"/>
      <c r="G86" s="43"/>
      <c r="H86" s="44"/>
      <c r="I86" s="44"/>
      <c r="J86" s="44"/>
      <c r="K86" s="44"/>
      <c r="L86" s="44"/>
      <c r="M86" s="44"/>
      <c r="N86" s="44"/>
      <c r="O86" s="44"/>
    </row>
    <row r="87" spans="1:15" s="34" customFormat="1">
      <c r="A87" s="32">
        <f>A86+1</f>
        <v>35</v>
      </c>
      <c r="B87" s="38" t="s">
        <v>103</v>
      </c>
      <c r="C87" s="42" t="s">
        <v>35</v>
      </c>
      <c r="D87" s="44">
        <v>220</v>
      </c>
      <c r="E87" s="44"/>
      <c r="F87" s="43"/>
      <c r="G87" s="43"/>
      <c r="H87" s="44"/>
      <c r="I87" s="44"/>
      <c r="J87" s="44"/>
      <c r="K87" s="44"/>
      <c r="L87" s="44"/>
      <c r="M87" s="44"/>
      <c r="N87" s="44"/>
      <c r="O87" s="44"/>
    </row>
    <row r="88" spans="1:15" s="34" customFormat="1">
      <c r="A88" s="32"/>
      <c r="B88" s="38" t="s">
        <v>113</v>
      </c>
      <c r="C88" s="42" t="s">
        <v>35</v>
      </c>
      <c r="D88" s="44">
        <v>235</v>
      </c>
      <c r="E88" s="44"/>
      <c r="F88" s="43"/>
      <c r="G88" s="43"/>
      <c r="H88" s="44"/>
      <c r="I88" s="44"/>
      <c r="J88" s="44"/>
      <c r="K88" s="44"/>
      <c r="L88" s="44"/>
      <c r="M88" s="44"/>
      <c r="N88" s="44"/>
      <c r="O88" s="44"/>
    </row>
    <row r="89" spans="1:15" s="34" customFormat="1">
      <c r="A89" s="32">
        <f>A87+1</f>
        <v>36</v>
      </c>
      <c r="B89" s="38" t="s">
        <v>111</v>
      </c>
      <c r="C89" s="42" t="s">
        <v>32</v>
      </c>
      <c r="D89" s="44">
        <v>7</v>
      </c>
      <c r="E89" s="44"/>
      <c r="F89" s="43"/>
      <c r="G89" s="43"/>
      <c r="H89" s="44"/>
      <c r="I89" s="44"/>
      <c r="J89" s="44"/>
      <c r="K89" s="44"/>
      <c r="L89" s="44"/>
      <c r="M89" s="44"/>
      <c r="N89" s="44"/>
      <c r="O89" s="44"/>
    </row>
    <row r="90" spans="1:15" s="34" customFormat="1">
      <c r="A90" s="32"/>
      <c r="B90" s="38" t="s">
        <v>115</v>
      </c>
      <c r="C90" s="42" t="s">
        <v>32</v>
      </c>
      <c r="D90" s="44">
        <v>7</v>
      </c>
      <c r="E90" s="44"/>
      <c r="F90" s="43"/>
      <c r="G90" s="43"/>
      <c r="H90" s="44"/>
      <c r="I90" s="44"/>
      <c r="J90" s="44"/>
      <c r="K90" s="44"/>
      <c r="L90" s="44"/>
      <c r="M90" s="44"/>
      <c r="N90" s="44"/>
      <c r="O90" s="44"/>
    </row>
    <row r="91" spans="1:15" s="34" customFormat="1" ht="25.5">
      <c r="A91" s="32">
        <f>A89+1</f>
        <v>37</v>
      </c>
      <c r="B91" s="38" t="s">
        <v>116</v>
      </c>
      <c r="C91" s="42" t="s">
        <v>33</v>
      </c>
      <c r="D91" s="44">
        <v>1</v>
      </c>
      <c r="E91" s="44"/>
      <c r="F91" s="43"/>
      <c r="G91" s="43"/>
      <c r="H91" s="44"/>
      <c r="I91" s="44"/>
      <c r="J91" s="44"/>
      <c r="K91" s="44"/>
      <c r="L91" s="44"/>
      <c r="M91" s="44"/>
      <c r="N91" s="44"/>
      <c r="O91" s="44"/>
    </row>
    <row r="92" spans="1:15" s="34" customFormat="1">
      <c r="A92" s="32">
        <f>A91+1</f>
        <v>38</v>
      </c>
      <c r="B92" s="38" t="s">
        <v>114</v>
      </c>
      <c r="C92" s="42" t="s">
        <v>33</v>
      </c>
      <c r="D92" s="44">
        <v>1</v>
      </c>
      <c r="E92" s="44"/>
      <c r="F92" s="43"/>
      <c r="G92" s="43"/>
      <c r="H92" s="44"/>
      <c r="I92" s="44"/>
      <c r="J92" s="44"/>
      <c r="K92" s="44"/>
      <c r="L92" s="44"/>
      <c r="M92" s="44"/>
      <c r="N92" s="44"/>
      <c r="O92" s="44"/>
    </row>
    <row r="93" spans="1:15">
      <c r="D93" s="40"/>
      <c r="E93" s="40"/>
      <c r="F93" s="63"/>
      <c r="G93" s="63"/>
      <c r="H93" s="63"/>
      <c r="I93" s="63"/>
      <c r="J93" s="67" t="s">
        <v>22</v>
      </c>
      <c r="K93" s="63">
        <f>SUM(K14:K92)</f>
        <v>0</v>
      </c>
      <c r="L93" s="63">
        <f>SUM(L14:L92)</f>
        <v>0</v>
      </c>
      <c r="M93" s="63">
        <f>SUM(M14:M92)</f>
        <v>0</v>
      </c>
      <c r="N93" s="63">
        <f>SUM(N14:N92)</f>
        <v>0</v>
      </c>
      <c r="O93" s="63">
        <f>SUM(O14:O92)</f>
        <v>0</v>
      </c>
    </row>
    <row r="94" spans="1:15">
      <c r="D94" s="40"/>
      <c r="E94" s="40"/>
      <c r="F94" s="58"/>
      <c r="G94" s="58"/>
      <c r="H94" s="58"/>
      <c r="I94" s="58"/>
      <c r="J94" s="59" t="s">
        <v>29</v>
      </c>
      <c r="K94" s="58"/>
      <c r="L94" s="39"/>
      <c r="M94" s="39">
        <f>M93*0.02</f>
        <v>0</v>
      </c>
      <c r="N94" s="39"/>
      <c r="O94" s="39">
        <f>SUM(L94:N94)</f>
        <v>0</v>
      </c>
    </row>
    <row r="95" spans="1:15">
      <c r="D95" s="40"/>
      <c r="E95" s="40"/>
      <c r="F95" s="58"/>
      <c r="G95" s="58"/>
      <c r="H95" s="60"/>
      <c r="I95" s="60"/>
      <c r="J95" s="61" t="s">
        <v>25</v>
      </c>
      <c r="K95" s="60"/>
      <c r="L95" s="57">
        <f>SUM(L93:L94)</f>
        <v>0</v>
      </c>
      <c r="M95" s="57">
        <f>SUM(M93:M94)</f>
        <v>0</v>
      </c>
      <c r="N95" s="57">
        <f>SUM(N93:N94)</f>
        <v>0</v>
      </c>
      <c r="O95" s="57">
        <f>SUM(O93:O94)</f>
        <v>0</v>
      </c>
    </row>
    <row r="98" spans="2:8" s="49" customFormat="1">
      <c r="B98" s="79"/>
      <c r="D98" s="80"/>
      <c r="G98" s="50"/>
    </row>
    <row r="99" spans="2:8" s="49" customFormat="1">
      <c r="B99" s="79"/>
      <c r="D99" s="80"/>
      <c r="G99" s="50"/>
    </row>
    <row r="100" spans="2:8" s="49" customFormat="1">
      <c r="B100" s="81"/>
      <c r="D100" s="80"/>
      <c r="G100" s="50"/>
    </row>
    <row r="101" spans="2:8" s="49" customFormat="1">
      <c r="G101" s="50"/>
    </row>
    <row r="102" spans="2:8" s="49" customFormat="1" ht="15.75">
      <c r="D102" s="51"/>
      <c r="E102" s="52"/>
      <c r="F102" s="51"/>
      <c r="G102" s="53"/>
      <c r="H102" s="51"/>
    </row>
  </sheetData>
  <mergeCells count="6">
    <mergeCell ref="K10:O10"/>
    <mergeCell ref="E10:J10"/>
    <mergeCell ref="A10:A11"/>
    <mergeCell ref="C10:C11"/>
    <mergeCell ref="D10:D11"/>
    <mergeCell ref="B10:B11"/>
  </mergeCells>
  <phoneticPr fontId="1" type="noConversion"/>
  <pageMargins left="0.74803149606299213" right="0.74803149606299213" top="0.55000000000000004" bottom="0.31" header="0.51181102362204722" footer="0.51181102362204722"/>
  <pageSetup paperSize="9" scale="85" orientation="landscape" horizontalDpi="4294967292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</vt:lpstr>
      <vt:lpstr>1-1</vt:lpstr>
      <vt:lpstr>'1'!Print_Titles</vt:lpstr>
      <vt:lpstr>'1-1'!Print_Titles</vt:lpstr>
    </vt:vector>
  </TitlesOfParts>
  <Company>Universe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janis</cp:lastModifiedBy>
  <cp:lastPrinted>2012-07-15T11:27:44Z</cp:lastPrinted>
  <dcterms:created xsi:type="dcterms:W3CDTF">1999-12-06T13:05:42Z</dcterms:created>
  <dcterms:modified xsi:type="dcterms:W3CDTF">2012-07-30T05:16:03Z</dcterms:modified>
</cp:coreProperties>
</file>