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408" tabRatio="698" activeTab="5"/>
  </bookViews>
  <sheets>
    <sheet name="PBK" sheetId="13" r:id="rId1"/>
    <sheet name="Koptame" sheetId="14" r:id="rId2"/>
    <sheet name="Kopsavilkuma aprekini" sheetId="1" r:id="rId3"/>
    <sheet name="1" sheetId="2" r:id="rId4"/>
    <sheet name="2" sheetId="3" r:id="rId5"/>
    <sheet name="3" sheetId="4" r:id="rId6"/>
    <sheet name="4" sheetId="5" r:id="rId7"/>
    <sheet name="5" sheetId="6" r:id="rId8"/>
    <sheet name="6" sheetId="7" r:id="rId9"/>
    <sheet name="7" sheetId="8" r:id="rId10"/>
    <sheet name="8" sheetId="9" r:id="rId11"/>
  </sheets>
  <definedNames>
    <definedName name="_xlnm.Print_Area" localSheetId="2">'Kopsavilkuma aprekini'!$A$1:$I$34</definedName>
  </definedNames>
  <calcPr calcId="152511"/>
</workbook>
</file>

<file path=xl/calcChain.xml><?xml version="1.0" encoding="utf-8"?>
<calcChain xmlns="http://schemas.openxmlformats.org/spreadsheetml/2006/main">
  <c r="B12" i="2" l="1"/>
  <c r="I41" i="2" l="1"/>
  <c r="I26" i="3" s="1"/>
  <c r="I43" i="2"/>
  <c r="I28" i="3" s="1"/>
  <c r="A41" i="2"/>
  <c r="A43" i="2"/>
  <c r="B28" i="1"/>
  <c r="B30" i="1"/>
  <c r="B32" i="1"/>
  <c r="B34" i="1"/>
  <c r="B29" i="14"/>
  <c r="B31" i="14"/>
  <c r="C11" i="1" l="1"/>
  <c r="D11" i="1" s="1"/>
  <c r="E11" i="1" s="1"/>
  <c r="F11" i="1" s="1"/>
  <c r="G11" i="1" s="1"/>
  <c r="H11" i="1" s="1"/>
  <c r="J24" i="9"/>
  <c r="J26" i="9"/>
  <c r="I24" i="8"/>
  <c r="I26" i="8"/>
  <c r="J23" i="7"/>
  <c r="J25" i="7"/>
  <c r="I43" i="6"/>
  <c r="I45" i="6"/>
  <c r="I43" i="5"/>
  <c r="I45" i="5"/>
  <c r="I36" i="4"/>
  <c r="I38" i="4"/>
  <c r="A24" i="9"/>
  <c r="A26" i="9"/>
  <c r="A24" i="8"/>
  <c r="A26" i="8"/>
  <c r="A23" i="7"/>
  <c r="A25" i="7"/>
  <c r="A43" i="6"/>
  <c r="A45" i="6"/>
  <c r="A43" i="5"/>
  <c r="A45" i="5"/>
  <c r="A36" i="4"/>
  <c r="A38" i="4"/>
  <c r="A26" i="3"/>
  <c r="A28" i="3"/>
  <c r="M16" i="9" l="1"/>
  <c r="M18" i="9" s="1"/>
  <c r="I20" i="1" s="1"/>
  <c r="L35" i="5"/>
  <c r="L37" i="5" s="1"/>
  <c r="I16" i="1" s="1"/>
  <c r="B12" i="9"/>
  <c r="C12" i="9" s="1"/>
  <c r="D12" i="9" s="1"/>
  <c r="E12" i="9" s="1"/>
  <c r="F12" i="9" s="1"/>
  <c r="G12" i="9" s="1"/>
  <c r="H12" i="9" s="1"/>
  <c r="I12" i="9" s="1"/>
  <c r="J12" i="9" s="1"/>
  <c r="K12" i="9" s="1"/>
  <c r="L12" i="9" s="1"/>
  <c r="M12" i="9" s="1"/>
  <c r="N12" i="9" s="1"/>
  <c r="O12" i="9" s="1"/>
  <c r="P12" i="9" s="1"/>
  <c r="Q12" i="9" s="1"/>
  <c r="B12" i="8"/>
  <c r="C12" i="8" s="1"/>
  <c r="D12" i="8" s="1"/>
  <c r="E12" i="8" s="1"/>
  <c r="F12" i="8" s="1"/>
  <c r="G12" i="8" s="1"/>
  <c r="H12" i="8" s="1"/>
  <c r="I12" i="8" s="1"/>
  <c r="J12" i="8" s="1"/>
  <c r="K12" i="8" s="1"/>
  <c r="L12" i="8" s="1"/>
  <c r="M12" i="8" s="1"/>
  <c r="N12" i="8" s="1"/>
  <c r="O12" i="8" s="1"/>
  <c r="P12" i="8" s="1"/>
  <c r="B12" i="7"/>
  <c r="C12" i="7" s="1"/>
  <c r="E12" i="7" s="1"/>
  <c r="F12" i="7" s="1"/>
  <c r="G12" i="7" s="1"/>
  <c r="H12" i="7" s="1"/>
  <c r="I12" i="7" s="1"/>
  <c r="J12" i="7" s="1"/>
  <c r="K12" i="7" s="1"/>
  <c r="L12" i="7" s="1"/>
  <c r="M12" i="7" s="1"/>
  <c r="N12" i="7" s="1"/>
  <c r="O12" i="7" s="1"/>
  <c r="P12" i="7" s="1"/>
  <c r="B12" i="6"/>
  <c r="C12" i="6" s="1"/>
  <c r="D12" i="6" s="1"/>
  <c r="E12" i="6" s="1"/>
  <c r="F12" i="6" s="1"/>
  <c r="G12" i="6" s="1"/>
  <c r="H12" i="6" s="1"/>
  <c r="I12" i="6" s="1"/>
  <c r="J12" i="6" s="1"/>
  <c r="K12" i="6" s="1"/>
  <c r="L12" i="6" s="1"/>
  <c r="M12" i="6" s="1"/>
  <c r="N12" i="6" s="1"/>
  <c r="O12" i="6" s="1"/>
  <c r="P12" i="6" s="1"/>
  <c r="B12" i="5"/>
  <c r="C12" i="5" s="1"/>
  <c r="D12" i="5" s="1"/>
  <c r="E12" i="5" s="1"/>
  <c r="F12" i="5" s="1"/>
  <c r="G12" i="5" s="1"/>
  <c r="H12" i="5" s="1"/>
  <c r="I12" i="5" s="1"/>
  <c r="J12" i="5" s="1"/>
  <c r="K12" i="5" s="1"/>
  <c r="L12" i="5" s="1"/>
  <c r="M12" i="5" s="1"/>
  <c r="N12" i="5" s="1"/>
  <c r="O12" i="5" s="1"/>
  <c r="P12" i="5" s="1"/>
  <c r="B12" i="4"/>
  <c r="C12" i="4" s="1"/>
  <c r="D12" i="4" s="1"/>
  <c r="E12" i="4" s="1"/>
  <c r="B12" i="3"/>
  <c r="C12" i="3" s="1"/>
  <c r="D12" i="3" s="1"/>
  <c r="E12" i="3" s="1"/>
  <c r="C12" i="2"/>
  <c r="D12" i="2" s="1"/>
  <c r="E12" i="2" s="1"/>
  <c r="Q9" i="9"/>
  <c r="P9" i="8"/>
  <c r="Q9" i="7"/>
  <c r="P9" i="6"/>
  <c r="P9" i="5"/>
  <c r="P9" i="4"/>
  <c r="O8" i="9"/>
  <c r="N8" i="8"/>
  <c r="O8" i="7"/>
  <c r="N8" i="6"/>
  <c r="N8" i="5"/>
  <c r="N8" i="4"/>
  <c r="N8" i="3"/>
  <c r="C9" i="9"/>
  <c r="C9" i="8"/>
  <c r="C9" i="7"/>
  <c r="C9" i="6"/>
  <c r="C9" i="5"/>
  <c r="C9" i="4"/>
  <c r="C9" i="3"/>
  <c r="F12" i="3" l="1"/>
  <c r="G12" i="3" s="1"/>
  <c r="H12" i="3" s="1"/>
  <c r="I12" i="3" s="1"/>
  <c r="J12" i="3" s="1"/>
  <c r="K12" i="3" s="1"/>
  <c r="L12" i="3" s="1"/>
  <c r="M12" i="3" s="1"/>
  <c r="N12" i="3" s="1"/>
  <c r="O12" i="3" s="1"/>
  <c r="P12" i="3" s="1"/>
  <c r="F12" i="4"/>
  <c r="G12" i="4" s="1"/>
  <c r="H12" i="4" s="1"/>
  <c r="I12" i="4" s="1"/>
  <c r="J12" i="4" s="1"/>
  <c r="K12" i="4" s="1"/>
  <c r="L12" i="4" s="1"/>
  <c r="M12" i="4" s="1"/>
  <c r="N12" i="4" s="1"/>
  <c r="O12" i="4" s="1"/>
  <c r="P12" i="4" s="1"/>
  <c r="F12" i="2"/>
  <c r="G12" i="2" s="1"/>
  <c r="H12" i="2" s="1"/>
  <c r="I12" i="2" s="1"/>
  <c r="J12" i="2" s="1"/>
  <c r="I11" i="1"/>
  <c r="K12" i="2" l="1"/>
  <c r="L12" i="2" s="1"/>
  <c r="M12" i="2" s="1"/>
  <c r="N12" i="2" s="1"/>
  <c r="O12" i="2" s="1"/>
  <c r="P12" i="2" s="1"/>
  <c r="A15" i="4" l="1"/>
  <c r="A16" i="4" s="1"/>
  <c r="A17" i="4" s="1"/>
  <c r="A18" i="4" s="1"/>
  <c r="A20" i="4" s="1"/>
  <c r="A15" i="2" l="1"/>
  <c r="A16" i="2" s="1"/>
  <c r="A17" i="2" s="1"/>
  <c r="A18" i="2" s="1"/>
  <c r="A19" i="2" s="1"/>
  <c r="A20" i="2" s="1"/>
  <c r="A21" i="2" s="1"/>
  <c r="A22" i="2" s="1"/>
  <c r="A23" i="2" s="1"/>
  <c r="A24" i="2" s="1"/>
  <c r="A25" i="2" s="1"/>
  <c r="A26" i="2" s="1"/>
  <c r="A27" i="2" s="1"/>
  <c r="A28" i="2" s="1"/>
  <c r="A29" i="2" s="1"/>
  <c r="A30" i="2" s="1"/>
  <c r="A15" i="3" l="1"/>
  <c r="A16" i="3" s="1"/>
  <c r="L32" i="2"/>
  <c r="L34" i="2" s="1"/>
  <c r="I13" i="1" s="1"/>
  <c r="A15" i="8" l="1"/>
  <c r="A16" i="5" l="1"/>
  <c r="A17" i="5" s="1"/>
  <c r="A18" i="5" s="1"/>
  <c r="A19" i="5" s="1"/>
  <c r="A20" i="5" s="1"/>
  <c r="A21" i="5" s="1"/>
  <c r="A22" i="5" s="1"/>
  <c r="A23" i="5" s="1"/>
  <c r="A24" i="5" s="1"/>
  <c r="A25" i="5" s="1"/>
  <c r="A26" i="5" s="1"/>
  <c r="A27" i="5" s="1"/>
  <c r="A32" i="5" s="1"/>
  <c r="A33" i="5" s="1"/>
  <c r="A34" i="5" s="1"/>
  <c r="A7" i="3"/>
  <c r="A7" i="2"/>
  <c r="A7" i="9"/>
  <c r="A7" i="8"/>
  <c r="A7" i="7"/>
  <c r="A7" i="6"/>
  <c r="A7" i="5"/>
  <c r="A7" i="4"/>
  <c r="A4" i="9"/>
  <c r="A3" i="9"/>
  <c r="A2" i="9"/>
  <c r="A1" i="9"/>
  <c r="A4" i="8"/>
  <c r="A3" i="8"/>
  <c r="A2" i="8"/>
  <c r="A1" i="8"/>
  <c r="A4" i="7"/>
  <c r="A3" i="7"/>
  <c r="A2" i="7"/>
  <c r="A1" i="7"/>
  <c r="A4" i="6"/>
  <c r="A3" i="6"/>
  <c r="A2" i="6"/>
  <c r="A1" i="6"/>
  <c r="A4" i="5"/>
  <c r="A3" i="5"/>
  <c r="A2" i="5"/>
  <c r="A1" i="5"/>
  <c r="A4" i="4"/>
  <c r="A3" i="4"/>
  <c r="A2" i="4"/>
  <c r="A1" i="4"/>
  <c r="A4" i="3"/>
  <c r="A3" i="3"/>
  <c r="A2" i="3"/>
  <c r="A1" i="3"/>
  <c r="A1" i="2"/>
  <c r="A2" i="2"/>
  <c r="A3" i="2"/>
  <c r="A4" i="2"/>
  <c r="L16" i="8" l="1"/>
  <c r="L18" i="8" s="1"/>
  <c r="I19" i="1" s="1"/>
  <c r="L15" i="7"/>
  <c r="L17" i="7" s="1"/>
  <c r="I18" i="1" s="1"/>
  <c r="L35" i="6"/>
  <c r="L37" i="6" s="1"/>
  <c r="I17" i="1" s="1"/>
  <c r="N25" i="4"/>
  <c r="N26" i="4" s="1"/>
  <c r="O25" i="4"/>
  <c r="O27" i="4" s="1"/>
  <c r="H15" i="1" s="1"/>
  <c r="O35" i="6"/>
  <c r="O37" i="6" s="1"/>
  <c r="H17" i="1" s="1"/>
  <c r="N35" i="6"/>
  <c r="N36" i="6" s="1"/>
  <c r="N18" i="3"/>
  <c r="A21" i="4"/>
  <c r="A22" i="4" s="1"/>
  <c r="A23" i="4" s="1"/>
  <c r="A24" i="4" s="1"/>
  <c r="N32" i="2"/>
  <c r="M32" i="2"/>
  <c r="M34" i="2" s="1"/>
  <c r="O32" i="2"/>
  <c r="O34" i="2" s="1"/>
  <c r="H13" i="1" s="1"/>
  <c r="O16" i="9"/>
  <c r="P16" i="9"/>
  <c r="P18" i="9" s="1"/>
  <c r="H20" i="1" s="1"/>
  <c r="N16" i="8"/>
  <c r="N17" i="8" s="1"/>
  <c r="O16" i="8"/>
  <c r="O18" i="8" s="1"/>
  <c r="H19" i="1" s="1"/>
  <c r="M16" i="8"/>
  <c r="M18" i="8" s="1"/>
  <c r="F19" i="1" s="1"/>
  <c r="O15" i="7"/>
  <c r="O17" i="7" s="1"/>
  <c r="H18" i="1" s="1"/>
  <c r="N15" i="7"/>
  <c r="N16" i="7" s="1"/>
  <c r="M15" i="7"/>
  <c r="M17" i="7" s="1"/>
  <c r="F18" i="1" s="1"/>
  <c r="O35" i="5"/>
  <c r="O37" i="5" s="1"/>
  <c r="H16" i="1" s="1"/>
  <c r="N35" i="5"/>
  <c r="N36" i="5" s="1"/>
  <c r="N16" i="9"/>
  <c r="N18" i="9" s="1"/>
  <c r="M35" i="5"/>
  <c r="M37" i="5" s="1"/>
  <c r="F16" i="1" s="1"/>
  <c r="L25" i="4" l="1"/>
  <c r="L27" i="4" s="1"/>
  <c r="I15" i="1" s="1"/>
  <c r="L18" i="3"/>
  <c r="L20" i="3" s="1"/>
  <c r="I14" i="1" s="1"/>
  <c r="O18" i="3"/>
  <c r="O20" i="3" s="1"/>
  <c r="H14" i="1" s="1"/>
  <c r="H21" i="1" s="1"/>
  <c r="P35" i="6"/>
  <c r="M35" i="6"/>
  <c r="M37" i="6" s="1"/>
  <c r="F17" i="1" s="1"/>
  <c r="F20" i="1"/>
  <c r="O17" i="9"/>
  <c r="Q17" i="9" s="1"/>
  <c r="F13" i="1"/>
  <c r="N18" i="8"/>
  <c r="G19" i="1" s="1"/>
  <c r="E19" i="1" s="1"/>
  <c r="P17" i="8"/>
  <c r="N17" i="7"/>
  <c r="G18" i="1" s="1"/>
  <c r="E18" i="1" s="1"/>
  <c r="P16" i="7"/>
  <c r="N37" i="6"/>
  <c r="G17" i="1" s="1"/>
  <c r="P36" i="6"/>
  <c r="N37" i="5"/>
  <c r="G16" i="1" s="1"/>
  <c r="E16" i="1" s="1"/>
  <c r="P36" i="5"/>
  <c r="N27" i="4"/>
  <c r="G15" i="1" s="1"/>
  <c r="P26" i="4"/>
  <c r="N19" i="3"/>
  <c r="P19" i="3" s="1"/>
  <c r="N33" i="2"/>
  <c r="N34" i="2" s="1"/>
  <c r="G13" i="1" s="1"/>
  <c r="P32" i="2"/>
  <c r="Q16" i="9"/>
  <c r="P16" i="8"/>
  <c r="P15" i="7"/>
  <c r="P35" i="5"/>
  <c r="P25" i="4" l="1"/>
  <c r="P27" i="4" s="1"/>
  <c r="M25" i="4"/>
  <c r="M27" i="4" s="1"/>
  <c r="F15" i="1" s="1"/>
  <c r="E15" i="1" s="1"/>
  <c r="I21" i="1"/>
  <c r="E6" i="1" s="1"/>
  <c r="P18" i="3"/>
  <c r="P20" i="3" s="1"/>
  <c r="P22" i="3" s="1"/>
  <c r="M18" i="3"/>
  <c r="M20" i="3" s="1"/>
  <c r="F14" i="1" s="1"/>
  <c r="E17" i="1"/>
  <c r="O18" i="9"/>
  <c r="G20" i="1" s="1"/>
  <c r="E20" i="1" s="1"/>
  <c r="P17" i="7"/>
  <c r="P18" i="8"/>
  <c r="Q18" i="9"/>
  <c r="E13" i="1"/>
  <c r="P37" i="6"/>
  <c r="P37" i="5"/>
  <c r="N20" i="3"/>
  <c r="G14" i="1" s="1"/>
  <c r="P33" i="2"/>
  <c r="P34" i="2" s="1"/>
  <c r="P8" i="9" l="1"/>
  <c r="Q20" i="9"/>
  <c r="Q19" i="7"/>
  <c r="P8" i="7"/>
  <c r="O8" i="6"/>
  <c r="P39" i="6"/>
  <c r="P39" i="5"/>
  <c r="O8" i="5"/>
  <c r="O8" i="4"/>
  <c r="P29" i="4"/>
  <c r="O8" i="2"/>
  <c r="P36" i="2"/>
  <c r="P20" i="8"/>
  <c r="O8" i="8"/>
  <c r="O8" i="3"/>
  <c r="F21" i="1"/>
  <c r="E25" i="1" s="1"/>
  <c r="E14" i="1"/>
  <c r="G21" i="1"/>
  <c r="E21" i="1" l="1"/>
  <c r="E24" i="1" l="1"/>
  <c r="E22" i="1"/>
  <c r="E23" i="1" s="1"/>
  <c r="E26" i="1" l="1"/>
  <c r="E5" i="1" l="1"/>
  <c r="D21" i="14"/>
  <c r="D23" i="14" l="1"/>
  <c r="D24" i="14" s="1"/>
  <c r="D25" i="14" s="1"/>
  <c r="D21" i="13"/>
  <c r="D23" i="13" s="1"/>
  <c r="D24" i="13" s="1"/>
  <c r="D25" i="13" s="1"/>
  <c r="D26" i="13" l="1"/>
  <c r="D27" i="13" s="1"/>
</calcChain>
</file>

<file path=xl/sharedStrings.xml><?xml version="1.0" encoding="utf-8"?>
<sst xmlns="http://schemas.openxmlformats.org/spreadsheetml/2006/main" count="520" uniqueCount="180">
  <si>
    <t>Mērv.</t>
  </si>
  <si>
    <t>m</t>
  </si>
  <si>
    <t>Lokālā tāme Nr.1.</t>
  </si>
  <si>
    <t>Eur bez PVN</t>
  </si>
  <si>
    <t>Nr.p.k.</t>
  </si>
  <si>
    <t>Darbu un materiālu nosaukums</t>
  </si>
  <si>
    <t>Daudzums</t>
  </si>
  <si>
    <t>gb</t>
  </si>
  <si>
    <t xml:space="preserve"> Kopā:</t>
  </si>
  <si>
    <t>Lokālā tāme Nr.3.</t>
  </si>
  <si>
    <t>Lokālā tāme Nr.4.</t>
  </si>
  <si>
    <t>Lokālā tāme Nr.5.</t>
  </si>
  <si>
    <t>Lokālā tāme Nr.6.</t>
  </si>
  <si>
    <t>Lokālā tāme Nr.7.</t>
  </si>
  <si>
    <t>Lokālā tāme Nr.2.</t>
  </si>
  <si>
    <t>Kopā ar PVN:</t>
  </si>
  <si>
    <t>Tips, marka</t>
  </si>
  <si>
    <t>m²</t>
  </si>
  <si>
    <t>%</t>
  </si>
  <si>
    <t xml:space="preserve"> Tiešās izmaksas kopā:</t>
  </si>
  <si>
    <t>Kopsavilkuma aprēķini pa darbu vai konstruktīvo elementu veidiem</t>
  </si>
  <si>
    <t>Z.V.</t>
  </si>
  <si>
    <t>Tāme sastādīta:</t>
  </si>
  <si>
    <t>Objekta nosaukums</t>
  </si>
  <si>
    <t>PVN(21%):</t>
  </si>
  <si>
    <t>Darba devēja sociālais nodoklis 23,59%</t>
  </si>
  <si>
    <t>Pasūtītāja būvniecības koptāme</t>
  </si>
  <si>
    <t>Apstiprinu</t>
  </si>
  <si>
    <t>(pasūtītāja paraksts un tā atšifrējums)</t>
  </si>
  <si>
    <t>Pasūtījuma Nr.:</t>
  </si>
  <si>
    <t>Kopā:</t>
  </si>
  <si>
    <t>Finanšu rezerve neparedzētiem darbiem (10%)</t>
  </si>
  <si>
    <t>Pavisam būvniecības izmaksas:</t>
  </si>
  <si>
    <t>Tāmes izmaksas</t>
  </si>
  <si>
    <t>Kods</t>
  </si>
  <si>
    <t>Laika norma (c/h)</t>
  </si>
  <si>
    <t>Darba samaksas likme (eur/h)</t>
  </si>
  <si>
    <t>Vienības izmaksas</t>
  </si>
  <si>
    <t>Kopā uz visu apjomu</t>
  </si>
  <si>
    <t>Darba alga (euro)</t>
  </si>
  <si>
    <t>Materiāli (euro)</t>
  </si>
  <si>
    <t>Mehānismi (euro)</t>
  </si>
  <si>
    <t>Darbietilpība (c/h)</t>
  </si>
  <si>
    <t>Kopā (euro)</t>
  </si>
  <si>
    <t>Summa (euro)</t>
  </si>
  <si>
    <t>Materiālu, būvgružu transporta izdevumi</t>
  </si>
  <si>
    <t>Par kopējo summu, euro</t>
  </si>
  <si>
    <t>Kopējā darbietilpība, c/h</t>
  </si>
  <si>
    <t>Kods, tāmes Nr.</t>
  </si>
  <si>
    <t>Darba veids vai konstruktīvā elementa nosaukums</t>
  </si>
  <si>
    <t>Tāmes izmaksas (euro)</t>
  </si>
  <si>
    <t>Tai skaitā</t>
  </si>
  <si>
    <t>Pavisam kopā bez PVN:</t>
  </si>
  <si>
    <t>Būvniecības koptāme</t>
  </si>
  <si>
    <t>Objekta izmaksas (euro)</t>
  </si>
  <si>
    <t>Sertifikāta Nr.:</t>
  </si>
  <si>
    <t>Kopā</t>
  </si>
  <si>
    <t>Sagatavošanas darbi</t>
  </si>
  <si>
    <t>Zemes darbi</t>
  </si>
  <si>
    <t>Upes krasta nostiprināšana</t>
  </si>
  <si>
    <t>Lietus ūdens kanalizācijas izbūve</t>
  </si>
  <si>
    <t>Segas izbūve,  konstrukcijas</t>
  </si>
  <si>
    <t>Satiksmes organizēšana, aprīkojums</t>
  </si>
  <si>
    <t>Labiekārtošana</t>
  </si>
  <si>
    <t>Nobeiguma darbi</t>
  </si>
  <si>
    <t>Lokālā tāme Nr.8.</t>
  </si>
  <si>
    <t>Trases uzmērīšana un nospraušana</t>
  </si>
  <si>
    <t>objekts</t>
  </si>
  <si>
    <t>Būvlaukuma ierīkošana</t>
  </si>
  <si>
    <r>
      <t>m</t>
    </r>
    <r>
      <rPr>
        <sz val="10"/>
        <rFont val="Calibri"/>
        <family val="2"/>
      </rPr>
      <t>²</t>
    </r>
  </si>
  <si>
    <t>Koku zāģēšana, pēc zāģēšanas kokus jāsadedzina vai jāved uz atbērtni</t>
  </si>
  <si>
    <t>gb.</t>
  </si>
  <si>
    <t>Krūmu zāģēšana,  pēc žāgēšanas krūmus jāsadedzina vai jāved uz atbērtni</t>
  </si>
  <si>
    <r>
      <t>m</t>
    </r>
    <r>
      <rPr>
        <sz val="10"/>
        <rFont val="Calibri"/>
        <family val="2"/>
        <charset val="186"/>
      </rPr>
      <t>²</t>
    </r>
  </si>
  <si>
    <t>Esošo betona pāļu demontāža</t>
  </si>
  <si>
    <t>Esošā asfaltbetona  seguma demontāža h vid 0,07m</t>
  </si>
  <si>
    <t>Esošās betona apmales demontāža</t>
  </si>
  <si>
    <t>Brauktuves asfalta seguma savienojumu frēzēšana pieslēgumos esošajam  segumam, aizvedot uz būvuzņēmēja atbērtni</t>
  </si>
  <si>
    <t xml:space="preserve">Esošās  ietves  seguma nojaukšana </t>
  </si>
  <si>
    <t>Esošā sola demontāža</t>
  </si>
  <si>
    <t>Rezerves caurules 2xD110mm guldīšana</t>
  </si>
  <si>
    <t>Rezerves caurules 1xD110mm guldīšana</t>
  </si>
  <si>
    <t>Rezerves caurules  2xD110mm guldīšana</t>
  </si>
  <si>
    <t>Aizsagcaurules  1xD110mm guldīšana</t>
  </si>
  <si>
    <t>Esošās lietus kanalizācijas caurules demontāža</t>
  </si>
  <si>
    <t>Esošo gūliju demontāža</t>
  </si>
  <si>
    <t>Gāzes vada kapes regulēšana projektētā seguma līmenī, kapas nomaiņa pret peldošo, ja esošā gāzes kapa nav peldošā</t>
  </si>
  <si>
    <t>Būves nosaukums: Ķekavas upes kreisā krasta stiprināšana un ceļa seguma remonts</t>
  </si>
  <si>
    <t>Objekta nosaukums: Ķekavas upes kreisā krasta stiprināšana un ceļa seguma remonts</t>
  </si>
  <si>
    <t>Objekta adrese:  "Jaunā Ķekava", kad.Nr.80700081142, Ķekava, Ķekavas pagasts, Ķekavas novads</t>
  </si>
  <si>
    <t>Tāme sastādīta: 201_.gada ___.__________</t>
  </si>
  <si>
    <t>Tāme sastādīta 201_.gada ____.___________</t>
  </si>
  <si>
    <t xml:space="preserve"> Piezīmes:</t>
  </si>
  <si>
    <t>* Ielu būvdarbu izpildē ievērot "Ceļu specifikācijas 2015" prasības.</t>
  </si>
  <si>
    <t>*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</si>
  <si>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r>
      <t>*</t>
    </r>
    <r>
      <rPr>
        <b/>
        <sz val="10"/>
        <rFont val="Times New Roman"/>
        <family val="1"/>
        <charset val="186"/>
      </rPr>
      <t>Konstruktīvo kārtu apjomi kubikmetros (m3) uzrādīti blīvā veidā</t>
    </r>
    <r>
      <rPr>
        <sz val="10"/>
        <rFont val="Times New Roman"/>
        <family val="1"/>
        <charset val="186"/>
      </rPr>
      <t xml:space="preserve">. Būvuzņēmējam jāievērtē pievesto materiālu daudzums, ņemot vērā sablīvējuma koeficientu.. </t>
    </r>
  </si>
  <si>
    <t>*Konstrukciju elementu komplektācija atbilstoši izgatavotāju firmu instrukcijām.</t>
  </si>
  <si>
    <t>* Materiālu apjoms var tikt precizēts būvniecības laikā.</t>
  </si>
  <si>
    <t xml:space="preserve">*Saskaņojot ar Pasūtītāju , ekspluatējošo organizāciju un projektētāju iespējams izmantot analogas kvalitātes </t>
  </si>
  <si>
    <t>citu ražotāju izstrādājumus.</t>
  </si>
  <si>
    <t>*Visi objektā demontējamie materiāli, gruntis un citas atkārtoti izmantojamās izejvielas ir iespējams izmantot atkārtoti objektā, ja tās atbilst tehniskajām prasībām un specifikācijām, par to informējot Pasūtītāju.</t>
  </si>
  <si>
    <t>Augu zemes norakšana h vid 0,3 m aizvedot uz būvuzņēmēja  krautni, vēlākai iestrādei</t>
  </si>
  <si>
    <r>
      <t>m</t>
    </r>
    <r>
      <rPr>
        <sz val="10"/>
        <rFont val="Calibri"/>
        <family val="2"/>
      </rPr>
      <t>³</t>
    </r>
  </si>
  <si>
    <t xml:space="preserve">Nederīgās grunts/šķembu norakšana brauktuvei un krasta nostiprināšanas konstrukcijas izbūvei, aizvedot uz būvuzņēmēja atbērtni  </t>
  </si>
  <si>
    <t>m³</t>
  </si>
  <si>
    <t>Zemes klātnes uzbēruma izbūve ar esošo un pievesto grunti</t>
  </si>
  <si>
    <t>Sastādīja:                                                        _____________   201_.g.___.____________</t>
  </si>
  <si>
    <t>Pārbaudīja:                                                     _____________   201_.g.___.____________</t>
  </si>
  <si>
    <t>Projekta vadītājs:                                           _____________   201_.g.___.____________</t>
  </si>
  <si>
    <t>201_.gada ___.__________________</t>
  </si>
  <si>
    <t>Grunts izlīdzināšana ar mehānismu un roku darbu</t>
  </si>
  <si>
    <t>Ģeorežģa Secugrid 80/20 R6 iebūve</t>
  </si>
  <si>
    <t>Ģeorežģa Secugrid 40/20 R6 iebūve</t>
  </si>
  <si>
    <t>Škembu 0/45 h vid 40cm pamatnes izbūve</t>
  </si>
  <si>
    <t>Gabionu tipa RENO matrača 3000x2000x230 iebūve(veidņu izgatavošana, montāža)</t>
  </si>
  <si>
    <t>Gabionu 2000x1000x1000 iebūve (veidņu izgatavošana, montāža)</t>
  </si>
  <si>
    <t>Gabionu 1000x1000x1000 iebūve (veidņu izgatavošana ,montāža)</t>
  </si>
  <si>
    <t>Ģeotekstila Terrafix 813 iebūve</t>
  </si>
  <si>
    <t xml:space="preserve">Nogāžu nostiprināšana ar ģeotekstilu Secutex R404, vai analogs </t>
  </si>
  <si>
    <t>Nogāžu un horizontālo virsmu planēšana</t>
  </si>
  <si>
    <t>Laukakmeņu bērums</t>
  </si>
  <si>
    <t>Būvbedres rakšana, aizvedot uz būvuzņēmēja atbērtni</t>
  </si>
  <si>
    <t>Smilts apbērums ap cauruļvadiem</t>
  </si>
  <si>
    <t>Būvbedres aizbēršana ar pievestu drenējošu rupjgraudainu smilti</t>
  </si>
  <si>
    <t>Kanalizācijas caurules izbūve PP; DN400; T8</t>
  </si>
  <si>
    <t>Kanalizācijas caurules izbūve PP; DN315; T8</t>
  </si>
  <si>
    <t>Kanalizācijas caurules izbūve PP; DN200; T8</t>
  </si>
  <si>
    <t>Aizsargčaulu montāža akās Dn 400</t>
  </si>
  <si>
    <t>Aizsargčaulu montāža akās Dn 315</t>
  </si>
  <si>
    <t>Aizsargčaulu montāža akās Dn 200</t>
  </si>
  <si>
    <t>Kanalizācijas akas DN1000  no sal. dz/b elementiem ar ķeta vāku (40t)   montāža sausā gruntī,  h1,51 līdz 2,75m</t>
  </si>
  <si>
    <t>Kanalizācijas akas DN1000  no sal. dz/b elementiem ar restes vāku montāža sausā gruntī,  h līdz 2,70m</t>
  </si>
  <si>
    <t>Revīzijas akas D160</t>
  </si>
  <si>
    <t>Gūliju DN 400 ar nosēddaļu 70 l  izbūve</t>
  </si>
  <si>
    <t>Lietus kanalizācijas iztekas nostiprināšana:</t>
  </si>
  <si>
    <t>*</t>
  </si>
  <si>
    <t xml:space="preserve">Smilts izlīdzinošā kārta h=5cm
</t>
  </si>
  <si>
    <t xml:space="preserve">Dolomīta šķembu fr.32-63mm pamatne h=15cm
</t>
  </si>
  <si>
    <t>Betona atbalstsienas  betonēšana, betons В20 , iestrādājot ar sūkni, ieskaitot veidņu montāžu</t>
  </si>
  <si>
    <t>Šķērsojumu vietas ar esošajām komunikācijām</t>
  </si>
  <si>
    <t>Trases digitālā uzmērīšana</t>
  </si>
  <si>
    <t>Veikt esošā kolektora D300 TV inspekcija, no esošās akas līdz izplūdei upē</t>
  </si>
  <si>
    <t>Izpilddokumentācijas, pārbaudes un tehniskie mērījumi</t>
  </si>
  <si>
    <r>
      <t>m</t>
    </r>
    <r>
      <rPr>
        <sz val="10"/>
        <rFont val="Calibri"/>
        <family val="2"/>
        <charset val="186"/>
      </rPr>
      <t>³</t>
    </r>
  </si>
  <si>
    <t>kompl</t>
  </si>
  <si>
    <t>vietas</t>
  </si>
  <si>
    <t>vieta</t>
  </si>
  <si>
    <t>Zemes klātnes planēšana segumu izbūvei (pēc projekta atzīmēm)</t>
  </si>
  <si>
    <t>Ielas betona 100.30.15 apmaļu, slīpās, pazeminātās un R versijas uzstādīšana uz betona pamatnes C16/20 un nesaistītu minerālmateriālu pamata.</t>
  </si>
  <si>
    <t xml:space="preserve">Ietves betona apmaļu 8x20x100 uzstādīšana betona C16/20 un nesaistītu minerālmateriālu pamata. </t>
  </si>
  <si>
    <t>Nesaistītu minerālmateriālu maisījums  0/45 ietves apmaļu pamata izbūvei</t>
  </si>
  <si>
    <t>Apmaļu nostiprinājums ar betonu C16/20</t>
  </si>
  <si>
    <t>Asfaltbetona brauktuves segas konstrukcijas izbūve:</t>
  </si>
  <si>
    <r>
      <t>Salizturīgā kārta</t>
    </r>
    <r>
      <rPr>
        <b/>
        <sz val="10"/>
        <color indexed="10"/>
        <rFont val="Times New Roman"/>
        <family val="1"/>
        <charset val="186"/>
      </rPr>
      <t xml:space="preserve"> (drenējoša Kf&gt;1m/dnn) (fr.0-4)</t>
    </r>
    <r>
      <rPr>
        <sz val="10"/>
        <rFont val="Times New Roman"/>
        <family val="1"/>
        <charset val="186"/>
      </rPr>
      <t>, h=30cm</t>
    </r>
  </si>
  <si>
    <r>
      <t xml:space="preserve">Nesaistītu minerālmateriālu maisījums 0/45  </t>
    </r>
    <r>
      <rPr>
        <sz val="10"/>
        <color indexed="10"/>
        <rFont val="Times New Roman"/>
        <family val="1"/>
        <charset val="186"/>
      </rPr>
      <t>(LA-35)</t>
    </r>
    <r>
      <rPr>
        <sz val="10"/>
        <rFont val="Times New Roman"/>
        <family val="1"/>
        <charset val="186"/>
      </rPr>
      <t>, h=25cm</t>
    </r>
  </si>
  <si>
    <r>
      <t xml:space="preserve">Karstā asfalta apakškārta AC16base </t>
    </r>
    <r>
      <rPr>
        <sz val="10"/>
        <color indexed="10"/>
        <rFont val="Times New Roman"/>
        <family val="1"/>
        <charset val="186"/>
      </rPr>
      <t>(S-IV)</t>
    </r>
    <r>
      <rPr>
        <sz val="10"/>
        <rFont val="Times New Roman"/>
        <family val="1"/>
        <charset val="186"/>
      </rPr>
      <t>, h=6cm</t>
    </r>
  </si>
  <si>
    <r>
      <t xml:space="preserve">Karstā asfalta dilumkārta AC11surf </t>
    </r>
    <r>
      <rPr>
        <sz val="10"/>
        <color indexed="10"/>
        <rFont val="Times New Roman"/>
        <family val="1"/>
        <charset val="186"/>
      </rPr>
      <t>(S-III)</t>
    </r>
    <r>
      <rPr>
        <sz val="10"/>
        <rFont val="Times New Roman"/>
        <family val="1"/>
        <charset val="186"/>
      </rPr>
      <t>, h=4cm</t>
    </r>
  </si>
  <si>
    <t>Betona bruģakmens konstrukcijas izbūve ietvei:</t>
  </si>
  <si>
    <t>Nesaistītu minerālmateriālu maisījums 0/32, h=16cm</t>
  </si>
  <si>
    <r>
      <rPr>
        <sz val="10"/>
        <color indexed="10"/>
        <rFont val="Times New Roman"/>
        <family val="1"/>
        <charset val="186"/>
      </rPr>
      <t>Maisījums 0-8mm</t>
    </r>
    <r>
      <rPr>
        <sz val="10"/>
        <rFont val="Times New Roman"/>
        <family val="1"/>
      </rPr>
      <t xml:space="preserve"> izlīdzinošais slānis,h=3cm</t>
    </r>
  </si>
  <si>
    <t xml:space="preserve">Betona bruģakmens, h=6cm
</t>
  </si>
  <si>
    <t>Betona bruģa seguma konstrukcijas izbūve ietvei                         (atjauno mājas apsaimniekotājs):</t>
  </si>
  <si>
    <r>
      <rPr>
        <sz val="10"/>
        <color indexed="10"/>
        <rFont val="Times New Roman"/>
        <family val="1"/>
        <charset val="186"/>
      </rPr>
      <t xml:space="preserve">Maisījums 0-8mm </t>
    </r>
    <r>
      <rPr>
        <sz val="10"/>
        <rFont val="Times New Roman"/>
        <family val="1"/>
        <charset val="186"/>
      </rPr>
      <t>izlīdzinošais slānis,h=3cm</t>
    </r>
  </si>
  <si>
    <r>
      <t xml:space="preserve">Brauktuves karstā asfalta AC11surf </t>
    </r>
    <r>
      <rPr>
        <sz val="10"/>
        <color indexed="10"/>
        <rFont val="Times New Roman"/>
        <family val="1"/>
        <charset val="186"/>
      </rPr>
      <t>(S-III)</t>
    </r>
    <r>
      <rPr>
        <sz val="10"/>
        <rFont val="Times New Roman"/>
        <family val="1"/>
        <charset val="186"/>
      </rPr>
      <t xml:space="preserve"> seguma atjaunošana savienojuma vietās ar esošo asfaltu, h=4cm </t>
    </r>
  </si>
  <si>
    <t>Satiksmes organizācija būvdarbu laikā</t>
  </si>
  <si>
    <t>kompl.</t>
  </si>
  <si>
    <t>Zāliena ierīkošana, izmantojot būvdarbos iegūto augu zemi,  apsējot ar daudzgadīga zālāja sēklu maisījumu</t>
  </si>
  <si>
    <t>Ķekavas upes kreisā krasta stiprināšana un ceļa seguma remonts</t>
  </si>
  <si>
    <t>Būves adrese:  "Jaunā Ķekava", kad.Nr.80700081142, Ķekava, Ķekavas pagasts, Ķekavas novads</t>
  </si>
  <si>
    <t>201_.gada____.____________</t>
  </si>
  <si>
    <t xml:space="preserve"> </t>
  </si>
  <si>
    <t>Transporta aizsargbarjeras uzstādīšana komplekts</t>
  </si>
  <si>
    <t>Būvdarbu apjomu uzmērīšana digitālā formā un reģistrēšana MDC</t>
  </si>
  <si>
    <t>Būvniecības laikā atklāto komunikāciju, kuras nav topogrāfijā uzmērīšana un reģistrēšana MDC</t>
  </si>
  <si>
    <t>Virsizdevumi _%</t>
  </si>
  <si>
    <t>Peļņa _%</t>
  </si>
  <si>
    <t>t. sk. darba aizsardzībai _%</t>
  </si>
  <si>
    <t>Tāme sastādīta 201_.gada tirgus cenās, pamatojoties uz CD, LKT, BK, DOP daļas rasējumiem un tehniskajiem noteikumiem.</t>
  </si>
  <si>
    <t>5a</t>
  </si>
  <si>
    <t>Gabionu 2000x1000x500 iebūve (veidņu izgatavošana, montāža)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</si>
</sst>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7" x14ac:knownFonts="1">
    <font>
      <sz val="11"/>
      <color theme="1"/>
      <name val="Calibri"/>
      <family val="2"/>
      <scheme val="minor"/>
    </font>
    <font>
      <sz val="11"/>
      <color theme="1"/>
      <name val="Calibri"/>
      <family val="2"/>
      <scheme val="minor"/>
    </font>
    <font>
      <b/>
      <i/>
      <sz val="11"/>
      <color theme="1"/>
      <name val="Times New Roman"/>
      <family val="1"/>
    </font>
    <font>
      <sz val="11"/>
      <color theme="1"/>
      <name val="Times New Roman"/>
      <family val="1"/>
    </font>
    <font>
      <b/>
      <sz val="11"/>
      <color theme="1"/>
      <name val="Times New Roman"/>
      <family val="1"/>
    </font>
    <font>
      <b/>
      <i/>
      <sz val="12"/>
      <color theme="1"/>
      <name val="Times New Roman"/>
      <family val="1"/>
    </font>
    <font>
      <i/>
      <sz val="11"/>
      <color theme="1"/>
      <name val="Times New Roman"/>
      <family val="1"/>
    </font>
    <font>
      <sz val="10"/>
      <color theme="1"/>
      <name val="Times New Roman"/>
      <family val="1"/>
    </font>
    <font>
      <b/>
      <sz val="10"/>
      <color theme="1"/>
      <name val="Times New Roman"/>
      <family val="1"/>
    </font>
    <font>
      <b/>
      <i/>
      <sz val="10"/>
      <color theme="1"/>
      <name val="Times New Roman"/>
      <family val="1"/>
    </font>
    <font>
      <i/>
      <u/>
      <sz val="8"/>
      <color theme="1"/>
      <name val="Times New Roman"/>
      <family val="1"/>
    </font>
    <font>
      <i/>
      <sz val="10"/>
      <color theme="1"/>
      <name val="Times New Roman"/>
      <family val="1"/>
    </font>
    <font>
      <i/>
      <u/>
      <sz val="10"/>
      <color theme="1"/>
      <name val="Times New Roman"/>
      <family val="1"/>
    </font>
    <font>
      <b/>
      <i/>
      <u/>
      <sz val="10"/>
      <color theme="1"/>
      <name val="Times New Roman"/>
      <family val="1"/>
    </font>
    <font>
      <i/>
      <sz val="11"/>
      <name val="Times New Roman"/>
      <family val="1"/>
    </font>
    <font>
      <u/>
      <sz val="10"/>
      <color theme="1"/>
      <name val="Times New Roman"/>
      <family val="1"/>
    </font>
    <font>
      <sz val="10"/>
      <color rgb="FFFF0000"/>
      <name val="Times New Roman"/>
      <family val="1"/>
    </font>
    <font>
      <sz val="10"/>
      <name val="Times New Roman"/>
      <family val="1"/>
    </font>
    <font>
      <sz val="10"/>
      <color theme="1"/>
      <name val="Calibri"/>
      <family val="2"/>
      <scheme val="minor"/>
    </font>
    <font>
      <b/>
      <sz val="10"/>
      <color theme="1"/>
      <name val="Calibri"/>
      <family val="2"/>
      <scheme val="minor"/>
    </font>
    <font>
      <sz val="8"/>
      <color theme="1"/>
      <name val="Calibri"/>
      <family val="2"/>
      <scheme val="minor"/>
    </font>
    <font>
      <i/>
      <sz val="9"/>
      <color theme="1"/>
      <name val="Times New Roman"/>
      <family val="1"/>
    </font>
    <font>
      <i/>
      <sz val="9"/>
      <name val="Times New Roman"/>
      <family val="1"/>
    </font>
    <font>
      <b/>
      <sz val="11"/>
      <color theme="1"/>
      <name val="Times New Roman"/>
      <family val="1"/>
      <charset val="186"/>
    </font>
    <font>
      <sz val="10"/>
      <name val="Arial"/>
      <family val="2"/>
    </font>
    <font>
      <sz val="10"/>
      <name val="Times New Roman"/>
      <family val="1"/>
      <charset val="186"/>
    </font>
    <font>
      <sz val="10"/>
      <name val="Calibri"/>
      <family val="2"/>
    </font>
    <font>
      <sz val="10"/>
      <name val="Calibri"/>
      <family val="2"/>
      <charset val="186"/>
    </font>
    <font>
      <sz val="10"/>
      <color theme="1"/>
      <name val="Times New Roman"/>
      <family val="1"/>
      <charset val="186"/>
    </font>
    <font>
      <b/>
      <u/>
      <sz val="12"/>
      <name val="Times New Roman"/>
      <family val="1"/>
      <charset val="186"/>
    </font>
    <font>
      <sz val="8"/>
      <name val="Times New Roman"/>
      <family val="1"/>
      <charset val="186"/>
    </font>
    <font>
      <b/>
      <sz val="10"/>
      <name val="Times New Roman"/>
      <family val="1"/>
      <charset val="186"/>
    </font>
    <font>
      <sz val="11"/>
      <name val="Times New Roman"/>
      <family val="1"/>
      <charset val="186"/>
    </font>
    <font>
      <b/>
      <i/>
      <sz val="10"/>
      <name val="Times New Roman"/>
      <family val="1"/>
      <charset val="186"/>
    </font>
    <font>
      <b/>
      <sz val="10"/>
      <color indexed="10"/>
      <name val="Times New Roman"/>
      <family val="1"/>
      <charset val="186"/>
    </font>
    <font>
      <sz val="10"/>
      <color indexed="10"/>
      <name val="Times New Roman"/>
      <family val="1"/>
      <charset val="186"/>
    </font>
    <font>
      <b/>
      <i/>
      <sz val="1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bottom style="hair">
        <color indexed="64"/>
      </bottom>
      <diagonal/>
    </border>
  </borders>
  <cellStyleXfs count="3">
    <xf numFmtId="0" fontId="0" fillId="0" borderId="0"/>
    <xf numFmtId="43" fontId="1" fillId="0" borderId="0" applyFont="0" applyFill="0" applyBorder="0" applyAlignment="0" applyProtection="0"/>
    <xf numFmtId="0" fontId="24" fillId="0" borderId="0"/>
  </cellStyleXfs>
  <cellXfs count="191">
    <xf numFmtId="0" fontId="0" fillId="0" borderId="0" xfId="0"/>
    <xf numFmtId="0" fontId="3" fillId="0" borderId="0" xfId="0" applyFont="1"/>
    <xf numFmtId="0" fontId="2" fillId="0" borderId="0" xfId="0" applyFont="1" applyAlignment="1">
      <alignment horizontal="center"/>
    </xf>
    <xf numFmtId="0" fontId="3" fillId="0" borderId="0" xfId="0" applyFont="1" applyAlignment="1">
      <alignment horizontal="right"/>
    </xf>
    <xf numFmtId="0" fontId="7" fillId="0" borderId="10" xfId="0" applyFont="1" applyBorder="1"/>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xf numFmtId="43" fontId="8" fillId="2" borderId="4" xfId="0" applyNumberFormat="1" applyFont="1" applyFill="1" applyBorder="1"/>
    <xf numFmtId="43" fontId="8" fillId="2" borderId="5" xfId="0" applyNumberFormat="1" applyFont="1" applyFill="1" applyBorder="1"/>
    <xf numFmtId="0" fontId="4" fillId="0" borderId="0" xfId="0" applyFont="1"/>
    <xf numFmtId="0" fontId="9" fillId="0" borderId="0" xfId="0" applyFont="1"/>
    <xf numFmtId="0" fontId="10" fillId="0" borderId="0" xfId="0" applyFont="1"/>
    <xf numFmtId="0" fontId="7" fillId="0" borderId="1" xfId="0" applyFont="1" applyBorder="1" applyAlignment="1">
      <alignment horizontal="center" vertical="center"/>
    </xf>
    <xf numFmtId="0" fontId="11" fillId="0" borderId="0" xfId="0" applyFont="1"/>
    <xf numFmtId="0" fontId="12" fillId="0" borderId="0" xfId="0" applyFont="1" applyAlignment="1">
      <alignment horizontal="right"/>
    </xf>
    <xf numFmtId="0" fontId="12" fillId="0" borderId="0" xfId="0" applyFont="1"/>
    <xf numFmtId="0" fontId="3" fillId="0" borderId="0" xfId="0" applyFont="1" applyAlignment="1">
      <alignment horizontal="left" vertical="center"/>
    </xf>
    <xf numFmtId="43" fontId="7" fillId="0" borderId="7" xfId="1" applyFont="1" applyBorder="1" applyAlignment="1">
      <alignment horizontal="right" vertical="center"/>
    </xf>
    <xf numFmtId="43" fontId="7" fillId="0" borderId="8" xfId="1" applyFont="1" applyBorder="1" applyAlignment="1">
      <alignment horizontal="right" vertical="center"/>
    </xf>
    <xf numFmtId="0" fontId="7" fillId="0" borderId="7" xfId="0" applyFont="1" applyBorder="1" applyAlignment="1">
      <alignment horizontal="right" vertical="center" wrapText="1"/>
    </xf>
    <xf numFmtId="2" fontId="7" fillId="0" borderId="7" xfId="0" applyNumberFormat="1" applyFont="1" applyBorder="1" applyAlignment="1">
      <alignment horizontal="center" vertical="center"/>
    </xf>
    <xf numFmtId="43" fontId="3" fillId="0" borderId="0" xfId="0" applyNumberFormat="1" applyFont="1"/>
    <xf numFmtId="43" fontId="4" fillId="0" borderId="0" xfId="0" applyNumberFormat="1" applyFont="1"/>
    <xf numFmtId="43" fontId="7" fillId="0" borderId="7" xfId="1" applyFont="1" applyFill="1" applyBorder="1" applyAlignment="1">
      <alignment horizontal="right" vertical="center"/>
    </xf>
    <xf numFmtId="2" fontId="4" fillId="0" borderId="0" xfId="0" applyNumberFormat="1" applyFont="1"/>
    <xf numFmtId="0" fontId="16" fillId="0" borderId="0" xfId="0" applyFont="1" applyAlignment="1">
      <alignment horizontal="right"/>
    </xf>
    <xf numFmtId="0" fontId="7" fillId="0" borderId="14" xfId="0" applyFont="1" applyBorder="1" applyAlignment="1">
      <alignment horizontal="center" vertical="center"/>
    </xf>
    <xf numFmtId="0" fontId="8" fillId="0" borderId="15" xfId="0" applyFont="1" applyBorder="1" applyAlignment="1">
      <alignment horizontal="center" vertical="center" wrapText="1"/>
    </xf>
    <xf numFmtId="0" fontId="7" fillId="0" borderId="2" xfId="0" applyFont="1" applyBorder="1"/>
    <xf numFmtId="0" fontId="5" fillId="0" borderId="0" xfId="0" applyFont="1" applyAlignment="1">
      <alignment horizontal="center"/>
    </xf>
    <xf numFmtId="0" fontId="14" fillId="0" borderId="0" xfId="0" applyFont="1" applyAlignment="1">
      <alignment horizontal="center"/>
    </xf>
    <xf numFmtId="0" fontId="7" fillId="0" borderId="0" xfId="0" applyFont="1" applyBorder="1" applyAlignment="1">
      <alignment horizontal="center" vertical="center"/>
    </xf>
    <xf numFmtId="43" fontId="7" fillId="0" borderId="0" xfId="1" applyFont="1" applyBorder="1" applyAlignment="1">
      <alignment horizontal="right"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8" fillId="2" borderId="4" xfId="0" applyFont="1" applyFill="1" applyBorder="1" applyAlignment="1">
      <alignment horizontal="right"/>
    </xf>
    <xf numFmtId="43" fontId="13" fillId="0" borderId="0" xfId="0" applyNumberFormat="1" applyFont="1" applyAlignment="1">
      <alignment horizontal="center"/>
    </xf>
    <xf numFmtId="0" fontId="18" fillId="0" borderId="0" xfId="0" applyFont="1"/>
    <xf numFmtId="0" fontId="18" fillId="0" borderId="0" xfId="0" applyFont="1" applyAlignment="1">
      <alignment horizont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25" xfId="0" applyFont="1" applyBorder="1"/>
    <xf numFmtId="0" fontId="18" fillId="0" borderId="19" xfId="0" applyFont="1" applyBorder="1"/>
    <xf numFmtId="0" fontId="18" fillId="0" borderId="18" xfId="0" applyFont="1" applyBorder="1"/>
    <xf numFmtId="0" fontId="8" fillId="2" borderId="19" xfId="0" applyFont="1" applyFill="1" applyBorder="1" applyAlignment="1">
      <alignment horizontal="center" vertical="center"/>
    </xf>
    <xf numFmtId="43" fontId="8" fillId="2" borderId="20" xfId="1" applyFont="1" applyFill="1" applyBorder="1" applyAlignment="1">
      <alignment vertical="center"/>
    </xf>
    <xf numFmtId="0" fontId="8" fillId="2" borderId="21" xfId="0" applyFont="1" applyFill="1" applyBorder="1" applyAlignment="1">
      <alignment horizontal="center" vertical="center"/>
    </xf>
    <xf numFmtId="0" fontId="18" fillId="0" borderId="19" xfId="0" applyFont="1" applyBorder="1" applyAlignment="1">
      <alignment horizontal="center"/>
    </xf>
    <xf numFmtId="0" fontId="18" fillId="0" borderId="24" xfId="0" applyFont="1" applyBorder="1" applyAlignment="1">
      <alignment horizontal="center"/>
    </xf>
    <xf numFmtId="43" fontId="18" fillId="0" borderId="26" xfId="1" applyFont="1" applyBorder="1"/>
    <xf numFmtId="43" fontId="18" fillId="0" borderId="20" xfId="1" applyFont="1" applyBorder="1"/>
    <xf numFmtId="0" fontId="8" fillId="2" borderId="30" xfId="0" applyFont="1" applyFill="1" applyBorder="1" applyAlignment="1">
      <alignment horizontal="center" vertical="center"/>
    </xf>
    <xf numFmtId="0" fontId="8" fillId="2" borderId="18" xfId="0" applyFont="1" applyFill="1" applyBorder="1" applyAlignment="1">
      <alignment horizontal="right" vertical="center" wrapText="1"/>
    </xf>
    <xf numFmtId="43" fontId="8" fillId="2" borderId="31" xfId="1" applyFont="1" applyFill="1" applyBorder="1" applyAlignment="1">
      <alignment vertical="center"/>
    </xf>
    <xf numFmtId="0" fontId="7" fillId="0" borderId="1" xfId="0" applyFont="1" applyBorder="1" applyAlignment="1">
      <alignment horizontal="center" vertical="center" wrapText="1"/>
    </xf>
    <xf numFmtId="0" fontId="7" fillId="0" borderId="30" xfId="0" applyFont="1" applyBorder="1" applyAlignment="1">
      <alignment horizontal="center" vertical="center"/>
    </xf>
    <xf numFmtId="43" fontId="7" fillId="0" borderId="31" xfId="1" applyFont="1" applyBorder="1" applyAlignment="1">
      <alignment vertical="center"/>
    </xf>
    <xf numFmtId="0" fontId="7" fillId="0" borderId="18" xfId="0" applyFont="1" applyBorder="1" applyAlignment="1">
      <alignment horizontal="right" vertical="center" wrapText="1"/>
    </xf>
    <xf numFmtId="43" fontId="17" fillId="0" borderId="31" xfId="1" applyFont="1" applyFill="1" applyBorder="1" applyAlignment="1">
      <alignment vertical="center"/>
    </xf>
    <xf numFmtId="0" fontId="7" fillId="0" borderId="11" xfId="0" applyFont="1" applyBorder="1"/>
    <xf numFmtId="43" fontId="8" fillId="2" borderId="33" xfId="1" applyFont="1" applyFill="1" applyBorder="1" applyAlignment="1">
      <alignment vertical="center"/>
    </xf>
    <xf numFmtId="0" fontId="7" fillId="0" borderId="17" xfId="0" applyFont="1" applyBorder="1" applyAlignment="1">
      <alignment horizontal="center" vertical="center" wrapText="1"/>
    </xf>
    <xf numFmtId="0" fontId="18" fillId="0" borderId="0" xfId="0" applyFont="1" applyAlignment="1">
      <alignment horizontal="right"/>
    </xf>
    <xf numFmtId="0" fontId="18" fillId="0" borderId="32" xfId="0" applyFont="1" applyBorder="1"/>
    <xf numFmtId="0" fontId="19" fillId="0" borderId="0" xfId="0" applyFont="1" applyAlignment="1">
      <alignment horizontal="center"/>
    </xf>
    <xf numFmtId="0" fontId="20" fillId="0" borderId="35" xfId="0" applyFont="1" applyBorder="1" applyAlignment="1">
      <alignment horizontal="center" vertical="top"/>
    </xf>
    <xf numFmtId="0" fontId="18" fillId="0" borderId="18" xfId="0" applyFont="1" applyBorder="1" applyAlignment="1">
      <alignment horizontal="right"/>
    </xf>
    <xf numFmtId="0" fontId="8" fillId="2" borderId="22" xfId="0" applyFont="1" applyFill="1" applyBorder="1" applyAlignment="1">
      <alignment horizontal="right" vertical="center" wrapText="1"/>
    </xf>
    <xf numFmtId="43" fontId="8" fillId="2" borderId="23" xfId="1" applyFont="1" applyFill="1" applyBorder="1" applyAlignment="1">
      <alignment vertical="center"/>
    </xf>
    <xf numFmtId="0" fontId="12" fillId="0" borderId="0" xfId="0" applyFont="1" applyAlignment="1">
      <alignment horizontal="left"/>
    </xf>
    <xf numFmtId="0" fontId="7" fillId="0" borderId="34" xfId="0" applyFont="1" applyBorder="1" applyAlignment="1">
      <alignment horizontal="center" vertical="center"/>
    </xf>
    <xf numFmtId="0" fontId="8" fillId="2" borderId="4" xfId="0" applyFont="1" applyFill="1" applyBorder="1" applyAlignment="1">
      <alignment horizontal="center" vertical="center"/>
    </xf>
    <xf numFmtId="0" fontId="7" fillId="0" borderId="18" xfId="0" applyFont="1" applyBorder="1" applyAlignment="1">
      <alignment horizontal="center" vertical="center"/>
    </xf>
    <xf numFmtId="2" fontId="7" fillId="0" borderId="18" xfId="0" applyNumberFormat="1" applyFont="1" applyBorder="1" applyAlignment="1">
      <alignment horizontal="center" vertical="center"/>
    </xf>
    <xf numFmtId="43" fontId="7" fillId="0" borderId="18" xfId="1" applyFont="1" applyFill="1" applyBorder="1" applyAlignment="1">
      <alignment horizontal="right" vertical="center"/>
    </xf>
    <xf numFmtId="0" fontId="7" fillId="0" borderId="1" xfId="0" applyFont="1" applyBorder="1" applyAlignment="1">
      <alignment vertical="center"/>
    </xf>
    <xf numFmtId="0" fontId="7" fillId="0" borderId="0" xfId="0" applyFont="1" applyAlignment="1">
      <alignment horizontal="right"/>
    </xf>
    <xf numFmtId="43" fontId="7" fillId="0" borderId="0" xfId="1" applyFont="1"/>
    <xf numFmtId="0" fontId="7" fillId="0" borderId="36" xfId="0" applyFont="1" applyBorder="1" applyAlignment="1">
      <alignment horizontal="center" vertical="center"/>
    </xf>
    <xf numFmtId="0" fontId="8" fillId="2" borderId="34" xfId="0" applyFont="1" applyFill="1" applyBorder="1" applyAlignment="1">
      <alignment horizontal="center" vertical="center"/>
    </xf>
    <xf numFmtId="0" fontId="17" fillId="0" borderId="0" xfId="0" applyFont="1" applyAlignment="1">
      <alignment horizontal="right"/>
    </xf>
    <xf numFmtId="0" fontId="21" fillId="0" borderId="18" xfId="0" applyFont="1" applyBorder="1" applyAlignment="1">
      <alignment horizontal="right" vertical="center" wrapText="1"/>
    </xf>
    <xf numFmtId="43" fontId="22" fillId="0" borderId="31" xfId="1" applyFont="1" applyFill="1" applyBorder="1" applyAlignment="1">
      <alignment vertical="center"/>
    </xf>
    <xf numFmtId="0" fontId="7" fillId="0" borderId="9" xfId="0" applyFont="1" applyBorder="1"/>
    <xf numFmtId="43" fontId="7" fillId="0" borderId="30" xfId="1" applyFont="1" applyBorder="1" applyAlignment="1">
      <alignment vertical="center"/>
    </xf>
    <xf numFmtId="43" fontId="7" fillId="0" borderId="18" xfId="1" applyFont="1" applyBorder="1" applyAlignment="1">
      <alignment vertical="center"/>
    </xf>
    <xf numFmtId="43" fontId="17" fillId="0" borderId="30" xfId="1" applyFont="1" applyFill="1" applyBorder="1" applyAlignment="1">
      <alignment vertical="center"/>
    </xf>
    <xf numFmtId="43" fontId="17" fillId="0" borderId="18" xfId="1" applyFont="1" applyFill="1" applyBorder="1" applyAlignment="1">
      <alignment vertical="center"/>
    </xf>
    <xf numFmtId="43" fontId="8" fillId="2" borderId="12" xfId="1" applyFont="1" applyFill="1" applyBorder="1" applyAlignment="1">
      <alignment vertical="center"/>
    </xf>
    <xf numFmtId="43" fontId="8" fillId="2" borderId="13" xfId="1" applyFont="1" applyFill="1" applyBorder="1" applyAlignment="1">
      <alignment vertical="center"/>
    </xf>
    <xf numFmtId="0" fontId="23" fillId="0" borderId="0" xfId="0" applyFont="1"/>
    <xf numFmtId="43" fontId="23" fillId="0" borderId="0" xfId="0" applyNumberFormat="1" applyFont="1"/>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25" fillId="3" borderId="1" xfId="2" applyFont="1" applyFill="1" applyBorder="1" applyAlignment="1">
      <alignment horizontal="left" vertical="center"/>
    </xf>
    <xf numFmtId="0" fontId="25" fillId="3" borderId="1" xfId="2" applyFont="1" applyFill="1" applyBorder="1" applyAlignment="1">
      <alignment horizontal="left"/>
    </xf>
    <xf numFmtId="0" fontId="25" fillId="3" borderId="1" xfId="2" applyFont="1" applyFill="1" applyBorder="1" applyAlignment="1">
      <alignment horizontal="left" vertical="center" wrapText="1"/>
    </xf>
    <xf numFmtId="0" fontId="25" fillId="3" borderId="1" xfId="0" applyFont="1" applyFill="1" applyBorder="1" applyAlignment="1">
      <alignment horizontal="left" wrapText="1"/>
    </xf>
    <xf numFmtId="0" fontId="7" fillId="0" borderId="1" xfId="0" applyFont="1" applyBorder="1" applyAlignment="1">
      <alignment wrapText="1"/>
    </xf>
    <xf numFmtId="0" fontId="7" fillId="0" borderId="1" xfId="0" applyFont="1" applyBorder="1"/>
    <xf numFmtId="43" fontId="7" fillId="0" borderId="1" xfId="1" applyFont="1" applyBorder="1" applyAlignment="1">
      <alignment horizontal="right" vertical="center"/>
    </xf>
    <xf numFmtId="49" fontId="17" fillId="0" borderId="1" xfId="2" applyNumberFormat="1" applyFont="1" applyFill="1" applyBorder="1" applyAlignment="1">
      <alignment horizontal="center" vertical="center"/>
    </xf>
    <xf numFmtId="0" fontId="17" fillId="4" borderId="1" xfId="2" applyFont="1" applyFill="1" applyBorder="1" applyAlignment="1">
      <alignment horizontal="left" vertical="center"/>
    </xf>
    <xf numFmtId="0" fontId="17" fillId="0" borderId="1" xfId="2" applyFont="1" applyFill="1" applyBorder="1" applyAlignment="1">
      <alignment horizontal="center" vertical="center"/>
    </xf>
    <xf numFmtId="1" fontId="17" fillId="0" borderId="1" xfId="2" applyNumberFormat="1" applyFont="1" applyFill="1" applyBorder="1" applyAlignment="1">
      <alignment horizontal="center" vertical="center"/>
    </xf>
    <xf numFmtId="0" fontId="17" fillId="0" borderId="1" xfId="2" applyFont="1" applyFill="1" applyBorder="1" applyAlignment="1">
      <alignment horizontal="left" wrapText="1"/>
    </xf>
    <xf numFmtId="2" fontId="17" fillId="0" borderId="1" xfId="2" applyNumberFormat="1" applyFont="1" applyFill="1" applyBorder="1" applyAlignment="1">
      <alignment horizontal="center" vertical="center"/>
    </xf>
    <xf numFmtId="0" fontId="25" fillId="0" borderId="1" xfId="2" applyFont="1" applyFill="1" applyBorder="1" applyAlignment="1">
      <alignment horizontal="left" wrapText="1"/>
    </xf>
    <xf numFmtId="0" fontId="25" fillId="0" borderId="1" xfId="2" applyFont="1" applyFill="1" applyBorder="1" applyAlignment="1">
      <alignment horizontal="center" vertical="center"/>
    </xf>
    <xf numFmtId="2" fontId="25" fillId="0" borderId="1" xfId="2" applyNumberFormat="1" applyFont="1" applyFill="1" applyBorder="1" applyAlignment="1">
      <alignment horizontal="center" vertical="center"/>
    </xf>
    <xf numFmtId="0" fontId="25" fillId="0" borderId="1" xfId="0" applyFont="1" applyFill="1" applyBorder="1" applyAlignment="1">
      <alignment horizontal="center"/>
    </xf>
    <xf numFmtId="0" fontId="25" fillId="0" borderId="1" xfId="2" applyFont="1" applyFill="1" applyBorder="1" applyAlignment="1">
      <alignment horizontal="left"/>
    </xf>
    <xf numFmtId="1" fontId="25" fillId="0" borderId="1" xfId="2" applyNumberFormat="1" applyFont="1" applyFill="1" applyBorder="1" applyAlignment="1">
      <alignment horizontal="center" vertical="center"/>
    </xf>
    <xf numFmtId="4" fontId="25" fillId="0" borderId="1" xfId="2" applyNumberFormat="1" applyFont="1" applyFill="1" applyBorder="1" applyAlignment="1">
      <alignment horizontal="center" vertical="center"/>
    </xf>
    <xf numFmtId="3" fontId="25" fillId="0" borderId="1" xfId="2" applyNumberFormat="1" applyFont="1" applyFill="1" applyBorder="1" applyAlignment="1">
      <alignment horizontal="center" vertical="center"/>
    </xf>
    <xf numFmtId="0" fontId="28" fillId="0" borderId="1" xfId="0" applyFont="1" applyBorder="1" applyAlignment="1">
      <alignment wrapText="1"/>
    </xf>
    <xf numFmtId="43" fontId="7" fillId="0" borderId="1" xfId="1" applyFont="1" applyFill="1" applyBorder="1" applyAlignment="1">
      <alignment horizontal="right" vertical="center"/>
    </xf>
    <xf numFmtId="0" fontId="29" fillId="0" borderId="0" xfId="0" applyFont="1" applyAlignment="1">
      <alignment horizontal="left"/>
    </xf>
    <xf numFmtId="0" fontId="30" fillId="0" borderId="0" xfId="0" applyFont="1" applyAlignment="1"/>
    <xf numFmtId="2" fontId="25" fillId="0" borderId="0" xfId="0" applyNumberFormat="1" applyFont="1" applyAlignment="1">
      <alignment wrapText="1"/>
    </xf>
    <xf numFmtId="0" fontId="30" fillId="0" borderId="0" xfId="0" applyFont="1" applyAlignment="1">
      <alignment wrapText="1"/>
    </xf>
    <xf numFmtId="0" fontId="32" fillId="0" borderId="0" xfId="0" applyFont="1" applyAlignment="1">
      <alignment wrapText="1"/>
    </xf>
    <xf numFmtId="0" fontId="25" fillId="3" borderId="1" xfId="2" applyFont="1" applyFill="1" applyBorder="1" applyAlignment="1">
      <alignment horizontal="center" vertical="center"/>
    </xf>
    <xf numFmtId="1" fontId="25" fillId="3" borderId="1" xfId="2" applyNumberFormat="1" applyFont="1" applyFill="1" applyBorder="1" applyAlignment="1">
      <alignment horizontal="center" vertical="center"/>
    </xf>
    <xf numFmtId="49" fontId="17" fillId="3" borderId="1" xfId="2" applyNumberFormat="1" applyFont="1" applyFill="1" applyBorder="1" applyAlignment="1">
      <alignment horizontal="center" vertical="center"/>
    </xf>
    <xf numFmtId="0" fontId="17" fillId="3" borderId="1" xfId="2" applyFont="1" applyFill="1" applyBorder="1" applyAlignment="1">
      <alignment horizontal="left" vertical="center" wrapText="1"/>
    </xf>
    <xf numFmtId="0" fontId="17" fillId="3" borderId="1" xfId="2" applyFont="1" applyFill="1" applyBorder="1" applyAlignment="1">
      <alignment horizontal="center" vertical="center"/>
    </xf>
    <xf numFmtId="1" fontId="17" fillId="3" borderId="1" xfId="2" applyNumberFormat="1" applyFont="1" applyFill="1" applyBorder="1" applyAlignment="1">
      <alignment horizontal="center" vertical="center"/>
    </xf>
    <xf numFmtId="0" fontId="18" fillId="0" borderId="18" xfId="0" applyFont="1" applyBorder="1" applyAlignment="1">
      <alignment wrapText="1"/>
    </xf>
    <xf numFmtId="2" fontId="7" fillId="0" borderId="1" xfId="0" applyNumberFormat="1" applyFont="1" applyBorder="1" applyAlignment="1">
      <alignment horizontal="center" vertical="center"/>
    </xf>
    <xf numFmtId="0" fontId="25" fillId="3" borderId="1" xfId="2" applyFont="1" applyFill="1" applyBorder="1" applyAlignment="1">
      <alignment horizontal="left" wrapText="1"/>
    </xf>
    <xf numFmtId="2" fontId="25" fillId="3" borderId="1" xfId="2" applyNumberFormat="1" applyFont="1" applyFill="1" applyBorder="1" applyAlignment="1">
      <alignment horizontal="center" vertical="center"/>
    </xf>
    <xf numFmtId="0" fontId="25" fillId="0"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wrapText="1"/>
    </xf>
    <xf numFmtId="2" fontId="7" fillId="3" borderId="1" xfId="0" applyNumberFormat="1" applyFont="1" applyFill="1" applyBorder="1" applyAlignment="1">
      <alignment horizontal="center" vertical="center"/>
    </xf>
    <xf numFmtId="49" fontId="25" fillId="3" borderId="1" xfId="2" applyNumberFormat="1" applyFont="1" applyFill="1" applyBorder="1" applyAlignment="1">
      <alignment horizontal="center" vertical="center"/>
    </xf>
    <xf numFmtId="0" fontId="17" fillId="0" borderId="1" xfId="0" applyFont="1" applyBorder="1"/>
    <xf numFmtId="0" fontId="17" fillId="0" borderId="1" xfId="0" applyFont="1" applyBorder="1" applyAlignment="1">
      <alignment horizontal="center" vertical="center" wrapText="1"/>
    </xf>
    <xf numFmtId="0" fontId="17" fillId="0" borderId="1" xfId="0" applyFont="1" applyFill="1" applyBorder="1" applyAlignment="1">
      <alignment horizontal="left" wrapText="1"/>
    </xf>
    <xf numFmtId="49" fontId="25" fillId="0" borderId="1" xfId="2" applyNumberFormat="1" applyFont="1" applyFill="1" applyBorder="1" applyAlignment="1">
      <alignment horizontal="center" vertical="center"/>
    </xf>
    <xf numFmtId="0" fontId="15"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8" fillId="0" borderId="1" xfId="0" applyFont="1" applyBorder="1" applyAlignment="1">
      <alignment horizontal="center" wrapText="1"/>
    </xf>
    <xf numFmtId="2" fontId="2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wrapText="1"/>
    </xf>
    <xf numFmtId="0" fontId="17" fillId="0" borderId="1" xfId="0" applyFont="1" applyFill="1" applyBorder="1" applyAlignment="1">
      <alignment horizontal="center"/>
    </xf>
    <xf numFmtId="0" fontId="33" fillId="3" borderId="1" xfId="2" applyFont="1" applyFill="1" applyBorder="1" applyAlignment="1">
      <alignment horizontal="left" vertical="center" wrapText="1"/>
    </xf>
    <xf numFmtId="0" fontId="36" fillId="3" borderId="1" xfId="2" applyFont="1" applyFill="1" applyBorder="1" applyAlignment="1">
      <alignment horizontal="left" vertical="center" wrapText="1"/>
    </xf>
    <xf numFmtId="2" fontId="17" fillId="3" borderId="1" xfId="2"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25" fillId="3" borderId="1" xfId="0" applyFont="1" applyFill="1" applyBorder="1" applyAlignment="1">
      <alignment horizontal="left" vertical="center"/>
    </xf>
    <xf numFmtId="0" fontId="25" fillId="3" borderId="1" xfId="0" applyFont="1" applyFill="1" applyBorder="1" applyAlignment="1">
      <alignment horizontal="center"/>
    </xf>
    <xf numFmtId="1" fontId="25" fillId="3" borderId="1" xfId="0" applyNumberFormat="1" applyFont="1" applyFill="1" applyBorder="1" applyAlignment="1">
      <alignment horizontal="center"/>
    </xf>
    <xf numFmtId="49" fontId="25" fillId="0" borderId="1" xfId="0" applyNumberFormat="1" applyFont="1" applyFill="1" applyBorder="1" applyAlignment="1">
      <alignment horizont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xf>
    <xf numFmtId="1" fontId="25" fillId="3" borderId="1" xfId="0" applyNumberFormat="1" applyFont="1" applyFill="1" applyBorder="1" applyAlignment="1">
      <alignment horizontal="center" vertical="center"/>
    </xf>
    <xf numFmtId="0" fontId="29" fillId="0" borderId="0" xfId="0" applyFont="1" applyAlignment="1">
      <alignment horizontal="left" wrapText="1"/>
    </xf>
    <xf numFmtId="0" fontId="12" fillId="3" borderId="0" xfId="0" applyFont="1" applyFill="1" applyAlignment="1">
      <alignment horizontal="left"/>
    </xf>
    <xf numFmtId="0" fontId="3" fillId="3" borderId="0" xfId="0" applyFont="1" applyFill="1"/>
    <xf numFmtId="1" fontId="25" fillId="5" borderId="1" xfId="2" applyNumberFormat="1" applyFont="1" applyFill="1" applyBorder="1" applyAlignment="1">
      <alignment horizontal="center" vertical="center"/>
    </xf>
    <xf numFmtId="0" fontId="25" fillId="5" borderId="1" xfId="2" applyFont="1" applyFill="1" applyBorder="1" applyAlignment="1">
      <alignment horizontal="left" vertical="center" wrapText="1"/>
    </xf>
    <xf numFmtId="0" fontId="25" fillId="5" borderId="1" xfId="2" applyFont="1" applyFill="1" applyBorder="1" applyAlignment="1">
      <alignment horizontal="center" vertical="center"/>
    </xf>
    <xf numFmtId="0" fontId="7" fillId="5" borderId="1" xfId="0" applyFont="1" applyFill="1" applyBorder="1" applyAlignment="1">
      <alignment horizontal="center" vertical="center"/>
    </xf>
    <xf numFmtId="49" fontId="25" fillId="5" borderId="1" xfId="2"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2" fillId="0" borderId="0" xfId="0" applyFont="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5" fillId="0" borderId="0" xfId="0" applyFont="1" applyAlignment="1">
      <alignment horizontal="left" wrapText="1"/>
    </xf>
    <xf numFmtId="2" fontId="25" fillId="0" borderId="0" xfId="0" applyNumberFormat="1" applyFont="1" applyAlignment="1">
      <alignment horizontal="left" wrapText="1"/>
    </xf>
    <xf numFmtId="0" fontId="5" fillId="0" borderId="0" xfId="0" applyFont="1" applyAlignment="1">
      <alignment horizontal="center"/>
    </xf>
    <xf numFmtId="0" fontId="6" fillId="0" borderId="0" xfId="0" applyFont="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4"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37"/>
  <sheetViews>
    <sheetView topLeftCell="A4" workbookViewId="0">
      <selection activeCell="C39" sqref="C39"/>
    </sheetView>
  </sheetViews>
  <sheetFormatPr defaultRowHeight="14.4" x14ac:dyDescent="0.3"/>
  <cols>
    <col min="1" max="1" width="2.88671875" customWidth="1"/>
    <col min="2" max="2" width="14" customWidth="1"/>
    <col min="3" max="3" width="44.109375" customWidth="1"/>
    <col min="4" max="4" width="29.44140625" customWidth="1"/>
  </cols>
  <sheetData>
    <row r="5" spans="2:4" x14ac:dyDescent="0.3">
      <c r="B5" s="41"/>
      <c r="C5" s="41"/>
      <c r="D5" s="41"/>
    </row>
    <row r="6" spans="2:4" x14ac:dyDescent="0.3">
      <c r="B6" s="41"/>
      <c r="C6" s="41"/>
      <c r="D6" s="41" t="s">
        <v>27</v>
      </c>
    </row>
    <row r="7" spans="2:4" x14ac:dyDescent="0.3">
      <c r="B7" s="41"/>
      <c r="C7" s="41"/>
      <c r="D7" s="68"/>
    </row>
    <row r="8" spans="2:4" x14ac:dyDescent="0.3">
      <c r="B8" s="41"/>
      <c r="C8" s="41"/>
      <c r="D8" s="70" t="s">
        <v>28</v>
      </c>
    </row>
    <row r="9" spans="2:4" x14ac:dyDescent="0.3">
      <c r="B9" s="41"/>
      <c r="C9" s="41"/>
      <c r="D9" s="67" t="s">
        <v>21</v>
      </c>
    </row>
    <row r="10" spans="2:4" x14ac:dyDescent="0.3">
      <c r="B10" s="41"/>
      <c r="C10" s="41"/>
      <c r="D10" s="41" t="s">
        <v>169</v>
      </c>
    </row>
    <row r="11" spans="2:4" x14ac:dyDescent="0.3">
      <c r="B11" s="41"/>
      <c r="C11" s="69" t="s">
        <v>26</v>
      </c>
      <c r="D11" s="41"/>
    </row>
    <row r="12" spans="2:4" x14ac:dyDescent="0.3">
      <c r="B12" s="41"/>
      <c r="C12" s="42"/>
      <c r="D12" s="41"/>
    </row>
    <row r="13" spans="2:4" x14ac:dyDescent="0.3">
      <c r="B13" s="41" t="s">
        <v>87</v>
      </c>
      <c r="C13" s="41"/>
      <c r="D13" s="41"/>
    </row>
    <row r="14" spans="2:4" x14ac:dyDescent="0.3">
      <c r="B14" s="41" t="s">
        <v>168</v>
      </c>
      <c r="C14" s="41"/>
      <c r="D14" s="41"/>
    </row>
    <row r="15" spans="2:4" x14ac:dyDescent="0.3">
      <c r="B15" s="41" t="s">
        <v>29</v>
      </c>
      <c r="C15" s="41"/>
      <c r="D15" s="41"/>
    </row>
    <row r="16" spans="2:4" x14ac:dyDescent="0.3">
      <c r="B16" s="41"/>
      <c r="C16" s="41"/>
      <c r="D16" s="41"/>
    </row>
    <row r="17" spans="2:4" x14ac:dyDescent="0.3">
      <c r="B17" s="41"/>
      <c r="C17" s="41"/>
      <c r="D17" s="41"/>
    </row>
    <row r="18" spans="2:4" ht="15" thickBot="1" x14ac:dyDescent="0.35">
      <c r="B18" s="41"/>
      <c r="C18" s="67" t="s">
        <v>22</v>
      </c>
      <c r="D18" s="41" t="s">
        <v>109</v>
      </c>
    </row>
    <row r="19" spans="2:4" ht="30" customHeight="1" thickBot="1" x14ac:dyDescent="0.35">
      <c r="B19" s="43" t="s">
        <v>4</v>
      </c>
      <c r="C19" s="44" t="s">
        <v>23</v>
      </c>
      <c r="D19" s="45" t="s">
        <v>54</v>
      </c>
    </row>
    <row r="20" spans="2:4" x14ac:dyDescent="0.3">
      <c r="B20" s="53"/>
      <c r="C20" s="46"/>
      <c r="D20" s="54"/>
    </row>
    <row r="21" spans="2:4" ht="27.6" x14ac:dyDescent="0.3">
      <c r="B21" s="52">
        <v>1</v>
      </c>
      <c r="C21" s="133" t="s">
        <v>167</v>
      </c>
      <c r="D21" s="55">
        <f>Koptame!D21</f>
        <v>0</v>
      </c>
    </row>
    <row r="22" spans="2:4" x14ac:dyDescent="0.3">
      <c r="B22" s="52"/>
      <c r="C22" s="48"/>
      <c r="D22" s="55"/>
    </row>
    <row r="23" spans="2:4" x14ac:dyDescent="0.3">
      <c r="B23" s="49"/>
      <c r="C23" s="57" t="s">
        <v>30</v>
      </c>
      <c r="D23" s="50">
        <f>SUM(D21:D22)</f>
        <v>0</v>
      </c>
    </row>
    <row r="24" spans="2:4" x14ac:dyDescent="0.3">
      <c r="B24" s="47"/>
      <c r="C24" s="71" t="s">
        <v>31</v>
      </c>
      <c r="D24" s="55">
        <f>ROUND(D23*0.1,2)</f>
        <v>0</v>
      </c>
    </row>
    <row r="25" spans="2:4" x14ac:dyDescent="0.3">
      <c r="B25" s="47"/>
      <c r="C25" s="71" t="s">
        <v>24</v>
      </c>
      <c r="D25" s="55">
        <f>ROUND((D23+D24)*0.21,2)</f>
        <v>0</v>
      </c>
    </row>
    <row r="26" spans="2:4" x14ac:dyDescent="0.3">
      <c r="B26" s="49"/>
      <c r="C26" s="57" t="s">
        <v>32</v>
      </c>
      <c r="D26" s="50">
        <f>D23+D24+D25</f>
        <v>0</v>
      </c>
    </row>
    <row r="27" spans="2:4" ht="15" thickBot="1" x14ac:dyDescent="0.35">
      <c r="B27" s="51"/>
      <c r="C27" s="72" t="s">
        <v>30</v>
      </c>
      <c r="D27" s="73">
        <f>SUM(D26)</f>
        <v>0</v>
      </c>
    </row>
    <row r="28" spans="2:4" x14ac:dyDescent="0.3">
      <c r="B28" s="41"/>
      <c r="C28" s="41"/>
      <c r="D28" s="41"/>
    </row>
    <row r="29" spans="2:4" s="1" customFormat="1" x14ac:dyDescent="0.3">
      <c r="B29" s="12" t="s">
        <v>106</v>
      </c>
    </row>
    <row r="30" spans="2:4" s="1" customFormat="1" ht="13.8" x14ac:dyDescent="0.25"/>
    <row r="31" spans="2:4" s="1" customFormat="1" ht="13.8" x14ac:dyDescent="0.25">
      <c r="B31" s="13" t="s">
        <v>55</v>
      </c>
    </row>
    <row r="32" spans="2:4" s="1" customFormat="1" ht="13.8" x14ac:dyDescent="0.25"/>
    <row r="33" spans="2:2" s="1" customFormat="1" x14ac:dyDescent="0.3">
      <c r="B33" s="12" t="s">
        <v>107</v>
      </c>
    </row>
    <row r="34" spans="2:2" s="1" customFormat="1" ht="13.8" x14ac:dyDescent="0.25"/>
    <row r="35" spans="2:2" s="1" customFormat="1" ht="13.8" x14ac:dyDescent="0.25">
      <c r="B35" s="13" t="s">
        <v>55</v>
      </c>
    </row>
    <row r="37" spans="2:2" x14ac:dyDescent="0.3">
      <c r="B37" s="12" t="s">
        <v>108</v>
      </c>
    </row>
  </sheetData>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topLeftCell="A8" workbookViewId="0">
      <selection activeCell="E17" sqref="E17"/>
    </sheetView>
  </sheetViews>
  <sheetFormatPr defaultColWidth="9.109375" defaultRowHeight="13.8" x14ac:dyDescent="0.25"/>
  <cols>
    <col min="1" max="1" width="5.6640625" style="1" customWidth="1"/>
    <col min="2" max="2" width="7.5546875" style="1" bestFit="1" customWidth="1"/>
    <col min="3" max="3" width="46.5546875" style="1" customWidth="1"/>
    <col min="4" max="4" width="9.109375" style="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6" width="11.6640625" style="1" customWidth="1"/>
    <col min="17" max="18" width="9.33203125" style="1" customWidth="1"/>
    <col min="19" max="16384" width="9.109375" style="1"/>
  </cols>
  <sheetData>
    <row r="1" spans="1:18" ht="14.4" x14ac:dyDescent="0.3">
      <c r="A1" s="12" t="str">
        <f>'Kopsavilkuma aprekini'!B1</f>
        <v>Būves nosaukums: Ķekavas upes kreisā krasta stiprināšana un ceļa seguma remonts</v>
      </c>
      <c r="B1" s="12"/>
    </row>
    <row r="2" spans="1:18" ht="14.4" x14ac:dyDescent="0.3">
      <c r="A2" s="12" t="str">
        <f>'Kopsavilkuma aprekini'!B2</f>
        <v>Objekta nosaukums: Ķekavas upes kreisā krasta stiprināšana un ceļa seguma remonts</v>
      </c>
      <c r="B2" s="12"/>
    </row>
    <row r="3" spans="1:18" ht="14.4" x14ac:dyDescent="0.3">
      <c r="A3" s="12" t="str">
        <f>'Kopsavilkuma aprekini'!B3</f>
        <v>Objekta adrese:  "Jaunā Ķekava", kad.Nr.80700081142, Ķekava, Ķekavas pagasts, Ķekavas novads</v>
      </c>
      <c r="B3" s="12"/>
    </row>
    <row r="4" spans="1:18" ht="14.4" x14ac:dyDescent="0.3">
      <c r="A4" s="12" t="str">
        <f>'Kopsavilkuma aprekini'!B4</f>
        <v>Pasūtījuma Nr.:</v>
      </c>
      <c r="B4" s="12"/>
    </row>
    <row r="6" spans="1:18" ht="16.2" x14ac:dyDescent="0.35">
      <c r="A6" s="186" t="s">
        <v>13</v>
      </c>
      <c r="B6" s="186"/>
      <c r="C6" s="186"/>
      <c r="D6" s="186"/>
      <c r="E6" s="186"/>
      <c r="F6" s="186"/>
      <c r="G6" s="186"/>
      <c r="H6" s="186"/>
      <c r="I6" s="186"/>
      <c r="J6" s="186"/>
      <c r="K6" s="186"/>
      <c r="L6" s="186"/>
      <c r="M6" s="186"/>
      <c r="N6" s="186"/>
      <c r="O6" s="186"/>
      <c r="P6" s="186"/>
    </row>
    <row r="7" spans="1:18" x14ac:dyDescent="0.25">
      <c r="A7" s="190" t="str">
        <f>'Kopsavilkuma aprekini'!$D$19</f>
        <v>Labiekārtošana</v>
      </c>
      <c r="B7" s="190"/>
      <c r="C7" s="190"/>
      <c r="D7" s="190"/>
      <c r="E7" s="190"/>
      <c r="F7" s="190"/>
      <c r="G7" s="190"/>
      <c r="H7" s="190"/>
      <c r="I7" s="190"/>
      <c r="J7" s="190"/>
      <c r="K7" s="190"/>
      <c r="L7" s="190"/>
      <c r="M7" s="190"/>
      <c r="N7" s="190"/>
      <c r="O7" s="190"/>
      <c r="P7" s="190"/>
    </row>
    <row r="8" spans="1:18" ht="14.4" x14ac:dyDescent="0.3">
      <c r="J8" s="3"/>
      <c r="K8" s="3"/>
      <c r="L8" s="3"/>
      <c r="M8" s="15"/>
      <c r="N8" s="16" t="str">
        <f>'1'!$N$8</f>
        <v>Tāmes izmaksas</v>
      </c>
      <c r="O8" s="40">
        <f>P18</f>
        <v>0</v>
      </c>
      <c r="P8" s="17" t="s">
        <v>3</v>
      </c>
    </row>
    <row r="9" spans="1:18" ht="14.4" x14ac:dyDescent="0.3">
      <c r="C9" s="74" t="str">
        <f>'1'!$C$9</f>
        <v>Tāme sastādīta 201_.gada tirgus cenās, pamatojoties uz CD, LKT, BK, DOP daļas rasējumiem un tehniskajiem noteikumiem.</v>
      </c>
      <c r="J9" s="3"/>
      <c r="K9" s="3"/>
      <c r="L9" s="3"/>
      <c r="M9" s="15"/>
      <c r="N9" s="16"/>
      <c r="O9" s="40"/>
      <c r="P9" s="16" t="str">
        <f>'1'!$P$9</f>
        <v>Tāme sastādīta 201_.gada ____.___________</v>
      </c>
    </row>
    <row r="10" spans="1:18" x14ac:dyDescent="0.25">
      <c r="A10" s="182" t="s">
        <v>4</v>
      </c>
      <c r="B10" s="188" t="s">
        <v>34</v>
      </c>
      <c r="C10" s="182" t="s">
        <v>5</v>
      </c>
      <c r="D10" s="182" t="s">
        <v>0</v>
      </c>
      <c r="E10" s="182" t="s">
        <v>6</v>
      </c>
      <c r="F10" s="176" t="s">
        <v>37</v>
      </c>
      <c r="G10" s="177"/>
      <c r="H10" s="177"/>
      <c r="I10" s="177"/>
      <c r="J10" s="177"/>
      <c r="K10" s="178"/>
      <c r="L10" s="176" t="s">
        <v>38</v>
      </c>
      <c r="M10" s="177"/>
      <c r="N10" s="177"/>
      <c r="O10" s="177"/>
      <c r="P10" s="178"/>
    </row>
    <row r="11" spans="1:18"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row>
    <row r="12" spans="1:18" x14ac:dyDescent="0.25">
      <c r="A12" s="14">
        <v>1</v>
      </c>
      <c r="B12" s="37">
        <f>A12+1</f>
        <v>2</v>
      </c>
      <c r="C12" s="37">
        <f t="shared" ref="C12:P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8" x14ac:dyDescent="0.25">
      <c r="A13" s="98"/>
      <c r="B13" s="98"/>
      <c r="C13" s="146"/>
      <c r="D13" s="104"/>
      <c r="E13" s="134"/>
      <c r="F13" s="134"/>
      <c r="G13" s="134"/>
      <c r="H13" s="105"/>
      <c r="I13" s="105"/>
      <c r="J13" s="105"/>
      <c r="K13" s="105"/>
      <c r="L13" s="105"/>
      <c r="M13" s="105"/>
      <c r="N13" s="105"/>
      <c r="O13" s="105"/>
      <c r="P13" s="105"/>
    </row>
    <row r="14" spans="1:18" s="18" customFormat="1" x14ac:dyDescent="0.3">
      <c r="A14" s="98">
        <v>1</v>
      </c>
      <c r="B14" s="141"/>
      <c r="C14" s="101" t="s">
        <v>171</v>
      </c>
      <c r="D14" s="127" t="s">
        <v>1</v>
      </c>
      <c r="E14" s="136">
        <v>56.1</v>
      </c>
      <c r="F14" s="105" t="s">
        <v>170</v>
      </c>
      <c r="G14" s="105"/>
      <c r="H14" s="121"/>
      <c r="I14" s="121"/>
      <c r="J14" s="121"/>
      <c r="K14" s="105"/>
      <c r="L14" s="105"/>
      <c r="M14" s="105"/>
      <c r="N14" s="105"/>
      <c r="O14" s="105"/>
      <c r="P14" s="105"/>
    </row>
    <row r="15" spans="1:18" s="18" customFormat="1" ht="26.4" x14ac:dyDescent="0.3">
      <c r="A15" s="98">
        <f t="shared" ref="A15" si="1">A14+1</f>
        <v>2</v>
      </c>
      <c r="B15" s="129"/>
      <c r="C15" s="130" t="s">
        <v>166</v>
      </c>
      <c r="D15" s="131" t="s">
        <v>17</v>
      </c>
      <c r="E15" s="136">
        <v>966</v>
      </c>
      <c r="F15" s="105"/>
      <c r="G15" s="105"/>
      <c r="H15" s="121"/>
      <c r="I15" s="121"/>
      <c r="J15" s="121"/>
      <c r="K15" s="105"/>
      <c r="L15" s="105"/>
      <c r="M15" s="105"/>
      <c r="N15" s="105"/>
      <c r="O15" s="105"/>
      <c r="P15" s="105"/>
    </row>
    <row r="16" spans="1:18" s="11" customFormat="1" x14ac:dyDescent="0.25">
      <c r="A16" s="7"/>
      <c r="B16" s="39"/>
      <c r="C16" s="39" t="s">
        <v>8</v>
      </c>
      <c r="D16" s="8"/>
      <c r="E16" s="8"/>
      <c r="F16" s="8"/>
      <c r="G16" s="8"/>
      <c r="H16" s="8"/>
      <c r="I16" s="8"/>
      <c r="J16" s="8"/>
      <c r="K16" s="8"/>
      <c r="L16" s="9">
        <f>SUM(L14:L15)</f>
        <v>0</v>
      </c>
      <c r="M16" s="9">
        <f>SUM(M14:M15)</f>
        <v>0</v>
      </c>
      <c r="N16" s="9">
        <f>SUM(N14:N15)</f>
        <v>0</v>
      </c>
      <c r="O16" s="9">
        <f>SUM(O14:O15)</f>
        <v>0</v>
      </c>
      <c r="P16" s="10">
        <f>SUM(P14:P15)</f>
        <v>0</v>
      </c>
      <c r="Q16" s="26"/>
      <c r="R16" s="24"/>
    </row>
    <row r="17" spans="1:19" s="11" customFormat="1" x14ac:dyDescent="0.25">
      <c r="A17" s="5"/>
      <c r="B17" s="21"/>
      <c r="C17" s="21" t="s">
        <v>45</v>
      </c>
      <c r="D17" s="6" t="s">
        <v>18</v>
      </c>
      <c r="E17" s="22"/>
      <c r="F17" s="78"/>
      <c r="G17" s="78"/>
      <c r="H17" s="19"/>
      <c r="I17" s="19"/>
      <c r="J17" s="25"/>
      <c r="K17" s="79"/>
      <c r="L17" s="19"/>
      <c r="M17" s="19"/>
      <c r="N17" s="19">
        <f>ROUND(N16*E17/100,2)</f>
        <v>0</v>
      </c>
      <c r="O17" s="19"/>
      <c r="P17" s="20">
        <f t="shared" ref="P17" si="2">SUM(M17:O17)</f>
        <v>0</v>
      </c>
    </row>
    <row r="18" spans="1:19" s="11" customFormat="1" x14ac:dyDescent="0.25">
      <c r="A18" s="7"/>
      <c r="B18" s="39"/>
      <c r="C18" s="39" t="s">
        <v>19</v>
      </c>
      <c r="D18" s="8"/>
      <c r="E18" s="8"/>
      <c r="F18" s="8"/>
      <c r="G18" s="8"/>
      <c r="H18" s="8"/>
      <c r="I18" s="8"/>
      <c r="J18" s="8"/>
      <c r="K18" s="8"/>
      <c r="L18" s="9">
        <f>L16+L17</f>
        <v>0</v>
      </c>
      <c r="M18" s="9">
        <f>M16+M17</f>
        <v>0</v>
      </c>
      <c r="N18" s="9">
        <f t="shared" ref="N18:P18" si="3">N16+N17</f>
        <v>0</v>
      </c>
      <c r="O18" s="9">
        <f t="shared" si="3"/>
        <v>0</v>
      </c>
      <c r="P18" s="10">
        <f t="shared" si="3"/>
        <v>0</v>
      </c>
      <c r="Q18" s="26"/>
      <c r="R18" s="26"/>
      <c r="S18" s="26"/>
    </row>
    <row r="20" spans="1:19" x14ac:dyDescent="0.25">
      <c r="N20" s="95" t="s">
        <v>56</v>
      </c>
      <c r="O20" s="95"/>
      <c r="P20" s="96">
        <f>P18</f>
        <v>0</v>
      </c>
    </row>
    <row r="23" spans="1:19" ht="15.75" customHeight="1" x14ac:dyDescent="0.25"/>
    <row r="24" spans="1:19" s="12" customFormat="1" ht="14.4" x14ac:dyDescent="0.3">
      <c r="A24" s="12" t="str">
        <f>'1'!A41</f>
        <v>Sastādīja:                                                        _____________   201_.g.___.____________</v>
      </c>
      <c r="B24" s="1"/>
      <c r="I24" s="12" t="str">
        <f>'1'!I41</f>
        <v>Pārbaudīja:                                                     _____________   201_.g.___.____________</v>
      </c>
    </row>
    <row r="26" spans="1:19" s="13" customFormat="1" x14ac:dyDescent="0.25">
      <c r="A26" s="13" t="str">
        <f>'1'!A43</f>
        <v>Sertifikāta Nr.:</v>
      </c>
      <c r="B26" s="1"/>
      <c r="I26" s="13" t="str">
        <f>'1'!I43</f>
        <v>Sertifikāta Nr.:</v>
      </c>
    </row>
    <row r="29" spans="1:19" ht="15.6" x14ac:dyDescent="0.3">
      <c r="C29" s="122" t="s">
        <v>92</v>
      </c>
      <c r="D29" s="123"/>
      <c r="E29" s="123"/>
      <c r="F29" s="123"/>
    </row>
    <row r="30" spans="1:19" x14ac:dyDescent="0.25">
      <c r="C30" s="184" t="s">
        <v>93</v>
      </c>
      <c r="D30" s="184"/>
      <c r="E30" s="184"/>
      <c r="F30" s="184"/>
    </row>
    <row r="31" spans="1:19" ht="39.75" customHeight="1" x14ac:dyDescent="0.25">
      <c r="C31" s="184" t="s">
        <v>94</v>
      </c>
      <c r="D31" s="184"/>
      <c r="E31" s="184"/>
      <c r="F31" s="184"/>
    </row>
    <row r="32" spans="1:19" ht="28.5" customHeight="1" x14ac:dyDescent="0.25">
      <c r="C32" s="184" t="s">
        <v>95</v>
      </c>
      <c r="D32" s="184"/>
      <c r="E32" s="184"/>
      <c r="F32" s="184"/>
    </row>
    <row r="33" spans="3:6" ht="26.4" x14ac:dyDescent="0.25">
      <c r="C33" s="124" t="s">
        <v>96</v>
      </c>
      <c r="D33" s="125"/>
      <c r="E33" s="125"/>
      <c r="F33" s="125"/>
    </row>
    <row r="34" spans="3:6" x14ac:dyDescent="0.25">
      <c r="C34" s="124" t="s">
        <v>97</v>
      </c>
      <c r="D34" s="126"/>
      <c r="E34" s="126"/>
      <c r="F34" s="126"/>
    </row>
    <row r="35" spans="3:6" ht="26.4" x14ac:dyDescent="0.25">
      <c r="C35" s="124" t="s">
        <v>98</v>
      </c>
      <c r="D35" s="126"/>
      <c r="E35" s="126"/>
      <c r="F35" s="126"/>
    </row>
    <row r="36" spans="3:6" x14ac:dyDescent="0.25">
      <c r="C36" s="124" t="s">
        <v>99</v>
      </c>
      <c r="D36" s="126"/>
      <c r="E36" s="126"/>
      <c r="F36" s="126"/>
    </row>
    <row r="37" spans="3:6" x14ac:dyDescent="0.25">
      <c r="C37" s="185" t="s">
        <v>100</v>
      </c>
      <c r="D37" s="185"/>
      <c r="E37" s="185"/>
      <c r="F37" s="185"/>
    </row>
    <row r="38" spans="3:6" ht="24.75" customHeight="1" x14ac:dyDescent="0.25">
      <c r="C38" s="185"/>
      <c r="D38" s="185"/>
      <c r="E38" s="185"/>
      <c r="F38" s="185"/>
    </row>
  </sheetData>
  <mergeCells count="13">
    <mergeCell ref="C30:F30"/>
    <mergeCell ref="C31:F31"/>
    <mergeCell ref="C32:F32"/>
    <mergeCell ref="C37:F38"/>
    <mergeCell ref="A6:P6"/>
    <mergeCell ref="A7:P7"/>
    <mergeCell ref="A10:A11"/>
    <mergeCell ref="C10:C11"/>
    <mergeCell ref="D10:D11"/>
    <mergeCell ref="E10:E11"/>
    <mergeCell ref="B10:B11"/>
    <mergeCell ref="F10:K10"/>
    <mergeCell ref="L10:P10"/>
  </mergeCells>
  <pageMargins left="0.25" right="0.25" top="0.75" bottom="0.75" header="0.3" footer="0.3"/>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workbookViewId="0">
      <selection activeCell="H36" sqref="H36:I36"/>
    </sheetView>
  </sheetViews>
  <sheetFormatPr defaultColWidth="9.109375" defaultRowHeight="13.8" x14ac:dyDescent="0.25"/>
  <cols>
    <col min="1" max="1" width="5.6640625" style="1" customWidth="1"/>
    <col min="2" max="2" width="7.5546875" style="1" bestFit="1" customWidth="1"/>
    <col min="3" max="3" width="31.6640625" style="1" customWidth="1"/>
    <col min="4" max="4" width="15" style="1" customWidth="1"/>
    <col min="5" max="5" width="9.109375" style="1"/>
    <col min="6" max="6" width="10.44140625" style="1" bestFit="1" customWidth="1"/>
    <col min="7" max="8" width="10.44140625" style="1" customWidth="1"/>
    <col min="9" max="9" width="10.5546875" style="1" customWidth="1"/>
    <col min="10" max="10" width="10.33203125" style="1" customWidth="1"/>
    <col min="11" max="11" width="10.88671875" style="1" bestFit="1" customWidth="1"/>
    <col min="12" max="13" width="10.88671875" style="1" customWidth="1"/>
    <col min="14" max="14" width="12" style="1" customWidth="1"/>
    <col min="15" max="15" width="11.6640625" style="1" customWidth="1"/>
    <col min="16" max="16" width="12.44140625" style="1" customWidth="1"/>
    <col min="17" max="17" width="11.6640625" style="1" customWidth="1"/>
    <col min="18" max="16384" width="9.109375" style="1"/>
  </cols>
  <sheetData>
    <row r="1" spans="1:17" ht="14.4" x14ac:dyDescent="0.3">
      <c r="A1" s="12" t="str">
        <f>'Kopsavilkuma aprekini'!B1</f>
        <v>Būves nosaukums: Ķekavas upes kreisā krasta stiprināšana un ceļa seguma remonts</v>
      </c>
      <c r="B1" s="12"/>
    </row>
    <row r="2" spans="1:17" ht="14.4" x14ac:dyDescent="0.3">
      <c r="A2" s="12" t="str">
        <f>'Kopsavilkuma aprekini'!B2</f>
        <v>Objekta nosaukums: Ķekavas upes kreisā krasta stiprināšana un ceļa seguma remonts</v>
      </c>
      <c r="B2" s="12"/>
    </row>
    <row r="3" spans="1:17" ht="14.4" x14ac:dyDescent="0.3">
      <c r="A3" s="12" t="str">
        <f>'Kopsavilkuma aprekini'!B3</f>
        <v>Objekta adrese:  "Jaunā Ķekava", kad.Nr.80700081142, Ķekava, Ķekavas pagasts, Ķekavas novads</v>
      </c>
      <c r="B3" s="12"/>
    </row>
    <row r="4" spans="1:17" ht="14.4" x14ac:dyDescent="0.3">
      <c r="A4" s="12" t="str">
        <f>'Kopsavilkuma aprekini'!B4</f>
        <v>Pasūtījuma Nr.:</v>
      </c>
      <c r="B4" s="12"/>
    </row>
    <row r="6" spans="1:17" ht="16.2" x14ac:dyDescent="0.35">
      <c r="A6" s="186" t="s">
        <v>65</v>
      </c>
      <c r="B6" s="186"/>
      <c r="C6" s="186"/>
      <c r="D6" s="186"/>
      <c r="E6" s="186"/>
      <c r="F6" s="186"/>
      <c r="G6" s="186"/>
      <c r="H6" s="186"/>
      <c r="I6" s="186"/>
      <c r="J6" s="186"/>
      <c r="K6" s="186"/>
      <c r="L6" s="186"/>
      <c r="M6" s="186"/>
      <c r="N6" s="186"/>
      <c r="O6" s="186"/>
      <c r="P6" s="186"/>
      <c r="Q6" s="186"/>
    </row>
    <row r="7" spans="1:17" x14ac:dyDescent="0.25">
      <c r="A7" s="190" t="str">
        <f>'Kopsavilkuma aprekini'!$D$20</f>
        <v>Nobeiguma darbi</v>
      </c>
      <c r="B7" s="190"/>
      <c r="C7" s="190"/>
      <c r="D7" s="190"/>
      <c r="E7" s="190"/>
      <c r="F7" s="190"/>
      <c r="G7" s="190"/>
      <c r="H7" s="190"/>
      <c r="I7" s="190"/>
      <c r="J7" s="190"/>
      <c r="K7" s="190"/>
      <c r="L7" s="190"/>
      <c r="M7" s="190"/>
      <c r="N7" s="190"/>
      <c r="O7" s="190"/>
      <c r="P7" s="190"/>
      <c r="Q7" s="190"/>
    </row>
    <row r="8" spans="1:17" ht="14.4" x14ac:dyDescent="0.3">
      <c r="K8" s="3"/>
      <c r="L8" s="3"/>
      <c r="M8" s="3"/>
      <c r="N8" s="15"/>
      <c r="O8" s="16" t="str">
        <f>'1'!$N$8</f>
        <v>Tāmes izmaksas</v>
      </c>
      <c r="P8" s="40">
        <f>Q18</f>
        <v>0</v>
      </c>
      <c r="Q8" s="17" t="s">
        <v>3</v>
      </c>
    </row>
    <row r="9" spans="1:17" ht="14.4" x14ac:dyDescent="0.3">
      <c r="C9" s="74" t="str">
        <f>'1'!$C$9</f>
        <v>Tāme sastādīta 201_.gada tirgus cenās, pamatojoties uz CD, LKT, BK, DOP daļas rasējumiem un tehniskajiem noteikumiem.</v>
      </c>
      <c r="K9" s="3"/>
      <c r="L9" s="3"/>
      <c r="M9" s="3"/>
      <c r="N9" s="15"/>
      <c r="O9" s="16"/>
      <c r="P9" s="40"/>
      <c r="Q9" s="16" t="str">
        <f>'1'!$P$9</f>
        <v>Tāme sastādīta 201_.gada ____.___________</v>
      </c>
    </row>
    <row r="10" spans="1:17" x14ac:dyDescent="0.25">
      <c r="A10" s="182" t="s">
        <v>4</v>
      </c>
      <c r="B10" s="188" t="s">
        <v>34</v>
      </c>
      <c r="C10" s="182" t="s">
        <v>5</v>
      </c>
      <c r="D10" s="188" t="s">
        <v>16</v>
      </c>
      <c r="E10" s="182" t="s">
        <v>0</v>
      </c>
      <c r="F10" s="182" t="s">
        <v>6</v>
      </c>
      <c r="G10" s="176" t="s">
        <v>37</v>
      </c>
      <c r="H10" s="177"/>
      <c r="I10" s="177"/>
      <c r="J10" s="177"/>
      <c r="K10" s="177"/>
      <c r="L10" s="178"/>
      <c r="M10" s="176" t="s">
        <v>38</v>
      </c>
      <c r="N10" s="177"/>
      <c r="O10" s="177"/>
      <c r="P10" s="177"/>
      <c r="Q10" s="178"/>
    </row>
    <row r="11" spans="1:17" ht="52.8" x14ac:dyDescent="0.25">
      <c r="A11" s="182"/>
      <c r="B11" s="189"/>
      <c r="C11" s="182"/>
      <c r="D11" s="189"/>
      <c r="E11" s="182"/>
      <c r="F11" s="182"/>
      <c r="G11" s="66" t="s">
        <v>35</v>
      </c>
      <c r="H11" s="66" t="s">
        <v>36</v>
      </c>
      <c r="I11" s="66" t="s">
        <v>39</v>
      </c>
      <c r="J11" s="66" t="s">
        <v>40</v>
      </c>
      <c r="K11" s="66" t="s">
        <v>41</v>
      </c>
      <c r="L11" s="66" t="s">
        <v>43</v>
      </c>
      <c r="M11" s="66" t="s">
        <v>42</v>
      </c>
      <c r="N11" s="66" t="s">
        <v>39</v>
      </c>
      <c r="O11" s="66" t="s">
        <v>40</v>
      </c>
      <c r="P11" s="66" t="s">
        <v>41</v>
      </c>
      <c r="Q11" s="80" t="s">
        <v>44</v>
      </c>
    </row>
    <row r="12" spans="1:17" x14ac:dyDescent="0.25">
      <c r="A12" s="14">
        <v>1</v>
      </c>
      <c r="B12" s="37">
        <f>A12+1</f>
        <v>2</v>
      </c>
      <c r="C12" s="37">
        <f t="shared" ref="C12:Q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c r="Q12" s="37">
        <f t="shared" si="0"/>
        <v>17</v>
      </c>
    </row>
    <row r="13" spans="1:17" x14ac:dyDescent="0.25">
      <c r="A13" s="98"/>
      <c r="B13" s="98"/>
      <c r="C13" s="146"/>
      <c r="D13" s="104"/>
      <c r="E13" s="104"/>
      <c r="F13" s="134"/>
      <c r="G13" s="134"/>
      <c r="H13" s="134"/>
      <c r="I13" s="105"/>
      <c r="J13" s="105"/>
      <c r="K13" s="105"/>
      <c r="L13" s="105"/>
      <c r="M13" s="105"/>
      <c r="N13" s="105"/>
      <c r="O13" s="105"/>
      <c r="P13" s="105"/>
      <c r="Q13" s="105"/>
    </row>
    <row r="14" spans="1:17" ht="26.4" x14ac:dyDescent="0.25">
      <c r="A14" s="98">
        <v>1</v>
      </c>
      <c r="B14" s="129"/>
      <c r="C14" s="130" t="s">
        <v>172</v>
      </c>
      <c r="D14" s="131" t="s">
        <v>165</v>
      </c>
      <c r="E14" s="132">
        <v>1</v>
      </c>
      <c r="F14" s="134"/>
      <c r="G14" s="134"/>
      <c r="H14" s="134"/>
      <c r="I14" s="105"/>
      <c r="J14" s="105"/>
      <c r="K14" s="105"/>
      <c r="L14" s="105"/>
      <c r="M14" s="105"/>
      <c r="N14" s="105"/>
      <c r="O14" s="105"/>
      <c r="P14" s="105"/>
      <c r="Q14" s="105"/>
    </row>
    <row r="15" spans="1:17" s="18" customFormat="1" ht="41.4" x14ac:dyDescent="0.3">
      <c r="A15" s="147">
        <v>2</v>
      </c>
      <c r="B15" s="148"/>
      <c r="C15" s="149" t="s">
        <v>173</v>
      </c>
      <c r="D15" s="147" t="s">
        <v>1</v>
      </c>
      <c r="E15" s="147">
        <v>10</v>
      </c>
      <c r="F15" s="134"/>
      <c r="G15" s="105"/>
      <c r="H15" s="105"/>
      <c r="I15" s="121"/>
      <c r="J15" s="121"/>
      <c r="K15" s="121"/>
      <c r="L15" s="105"/>
      <c r="M15" s="105"/>
      <c r="N15" s="105"/>
      <c r="O15" s="105"/>
      <c r="P15" s="105"/>
      <c r="Q15" s="105"/>
    </row>
    <row r="16" spans="1:17" s="11" customFormat="1" x14ac:dyDescent="0.25">
      <c r="A16" s="7"/>
      <c r="B16" s="76"/>
      <c r="C16" s="39" t="s">
        <v>8</v>
      </c>
      <c r="D16" s="8"/>
      <c r="E16" s="8"/>
      <c r="F16" s="8"/>
      <c r="G16" s="8"/>
      <c r="H16" s="8"/>
      <c r="I16" s="8"/>
      <c r="J16" s="8"/>
      <c r="K16" s="8"/>
      <c r="L16" s="8"/>
      <c r="M16" s="9">
        <f>SUM(M15:M15)</f>
        <v>0</v>
      </c>
      <c r="N16" s="9">
        <f>SUM(N15:N15)</f>
        <v>0</v>
      </c>
      <c r="O16" s="9">
        <f>SUM(O15:O15)</f>
        <v>0</v>
      </c>
      <c r="P16" s="9">
        <f>SUM(P15:P15)</f>
        <v>0</v>
      </c>
      <c r="Q16" s="10">
        <f>SUM(Q15:Q15)</f>
        <v>0</v>
      </c>
    </row>
    <row r="17" spans="1:19" s="11" customFormat="1" x14ac:dyDescent="0.25">
      <c r="A17" s="60"/>
      <c r="B17" s="77"/>
      <c r="C17" s="21" t="s">
        <v>45</v>
      </c>
      <c r="D17" s="6"/>
      <c r="E17" s="6" t="s">
        <v>18</v>
      </c>
      <c r="F17" s="22"/>
      <c r="G17" s="78"/>
      <c r="H17" s="78"/>
      <c r="I17" s="19"/>
      <c r="J17" s="19"/>
      <c r="K17" s="25"/>
      <c r="L17" s="79"/>
      <c r="M17" s="19"/>
      <c r="N17" s="19"/>
      <c r="O17" s="19">
        <f>ROUND(O16*F17/100,2)</f>
        <v>0</v>
      </c>
      <c r="P17" s="19"/>
      <c r="Q17" s="20">
        <f t="shared" ref="Q17" si="1">SUM(N17:P17)</f>
        <v>0</v>
      </c>
    </row>
    <row r="18" spans="1:19" s="11" customFormat="1" x14ac:dyDescent="0.25">
      <c r="A18" s="7"/>
      <c r="B18" s="76"/>
      <c r="C18" s="39" t="s">
        <v>19</v>
      </c>
      <c r="D18" s="8"/>
      <c r="E18" s="8"/>
      <c r="F18" s="8"/>
      <c r="G18" s="8"/>
      <c r="H18" s="8"/>
      <c r="I18" s="8"/>
      <c r="J18" s="8"/>
      <c r="K18" s="8"/>
      <c r="L18" s="8"/>
      <c r="M18" s="9">
        <f>M16+M17</f>
        <v>0</v>
      </c>
      <c r="N18" s="9">
        <f>N16+N17</f>
        <v>0</v>
      </c>
      <c r="O18" s="9">
        <f t="shared" ref="O18" si="2">O16+O17</f>
        <v>0</v>
      </c>
      <c r="P18" s="9">
        <f t="shared" ref="P18" si="3">P16+P17</f>
        <v>0</v>
      </c>
      <c r="Q18" s="10">
        <f t="shared" ref="Q18" si="4">Q16+Q17</f>
        <v>0</v>
      </c>
      <c r="R18" s="26"/>
      <c r="S18" s="26"/>
    </row>
    <row r="20" spans="1:19" x14ac:dyDescent="0.25">
      <c r="O20" s="95" t="s">
        <v>56</v>
      </c>
      <c r="P20" s="95"/>
      <c r="Q20" s="96">
        <f>Q18</f>
        <v>0</v>
      </c>
    </row>
    <row r="23" spans="1:19" ht="15.75" customHeight="1" x14ac:dyDescent="0.25"/>
    <row r="24" spans="1:19" s="12" customFormat="1" x14ac:dyDescent="0.3">
      <c r="A24" s="12" t="str">
        <f>'1'!A41</f>
        <v>Sastādīja:                                                        _____________   201_.g.___.____________</v>
      </c>
      <c r="J24" s="12" t="str">
        <f>'1'!I41</f>
        <v>Pārbaudīja:                                                     _____________   201_.g.___.____________</v>
      </c>
    </row>
    <row r="25" spans="1:19" ht="14.4" x14ac:dyDescent="0.3">
      <c r="B25" s="12"/>
    </row>
    <row r="26" spans="1:19" s="13" customFormat="1" x14ac:dyDescent="0.3">
      <c r="A26" s="13" t="str">
        <f>'1'!A43</f>
        <v>Sertifikāta Nr.:</v>
      </c>
      <c r="B26" s="12"/>
      <c r="J26" s="13" t="str">
        <f>'1'!I43</f>
        <v>Sertifikāta Nr.:</v>
      </c>
    </row>
    <row r="27" spans="1:19" ht="14.4" x14ac:dyDescent="0.3">
      <c r="B27" s="12"/>
    </row>
    <row r="29" spans="1:19" x14ac:dyDescent="0.25">
      <c r="B29" s="13"/>
    </row>
    <row r="30" spans="1:19" ht="15.6" x14ac:dyDescent="0.3">
      <c r="C30" s="122" t="s">
        <v>92</v>
      </c>
      <c r="D30" s="123"/>
      <c r="E30" s="123"/>
      <c r="F30" s="123"/>
    </row>
    <row r="31" spans="1:19" x14ac:dyDescent="0.25">
      <c r="C31" s="184" t="s">
        <v>93</v>
      </c>
      <c r="D31" s="184"/>
      <c r="E31" s="184"/>
      <c r="F31" s="184"/>
    </row>
    <row r="32" spans="1:19" ht="39" customHeight="1" x14ac:dyDescent="0.25">
      <c r="C32" s="184" t="s">
        <v>94</v>
      </c>
      <c r="D32" s="184"/>
      <c r="E32" s="184"/>
      <c r="F32" s="184"/>
    </row>
    <row r="33" spans="3:6" ht="26.25" customHeight="1" x14ac:dyDescent="0.25">
      <c r="C33" s="184" t="s">
        <v>95</v>
      </c>
      <c r="D33" s="184"/>
      <c r="E33" s="184"/>
      <c r="F33" s="184"/>
    </row>
    <row r="34" spans="3:6" ht="27" customHeight="1" x14ac:dyDescent="0.25">
      <c r="C34" s="124" t="s">
        <v>96</v>
      </c>
      <c r="D34" s="125"/>
      <c r="E34" s="125"/>
      <c r="F34" s="125"/>
    </row>
    <row r="35" spans="3:6" ht="26.4" x14ac:dyDescent="0.25">
      <c r="C35" s="124" t="s">
        <v>97</v>
      </c>
      <c r="D35" s="126"/>
      <c r="E35" s="126"/>
      <c r="F35" s="126"/>
    </row>
    <row r="36" spans="3:6" ht="52.8" x14ac:dyDescent="0.25">
      <c r="C36" s="124" t="s">
        <v>98</v>
      </c>
      <c r="D36" s="126"/>
      <c r="E36" s="126"/>
      <c r="F36" s="126"/>
    </row>
    <row r="37" spans="3:6" x14ac:dyDescent="0.25">
      <c r="C37" s="124" t="s">
        <v>99</v>
      </c>
      <c r="D37" s="126"/>
      <c r="E37" s="126"/>
      <c r="F37" s="126"/>
    </row>
    <row r="38" spans="3:6" x14ac:dyDescent="0.25">
      <c r="C38" s="185" t="s">
        <v>100</v>
      </c>
      <c r="D38" s="185"/>
      <c r="E38" s="185"/>
      <c r="F38" s="185"/>
    </row>
    <row r="39" spans="3:6" ht="24.75" customHeight="1" x14ac:dyDescent="0.25">
      <c r="C39" s="185"/>
      <c r="D39" s="185"/>
      <c r="E39" s="185"/>
      <c r="F39" s="185"/>
    </row>
    <row r="50" spans="4:4" ht="14.4" x14ac:dyDescent="0.3">
      <c r="D50" s="12"/>
    </row>
    <row r="52" spans="4:4" x14ac:dyDescent="0.25">
      <c r="D52" s="13"/>
    </row>
  </sheetData>
  <mergeCells count="14">
    <mergeCell ref="C31:F31"/>
    <mergeCell ref="C32:F32"/>
    <mergeCell ref="C33:F33"/>
    <mergeCell ref="C38:F39"/>
    <mergeCell ref="A6:Q6"/>
    <mergeCell ref="A7:Q7"/>
    <mergeCell ref="A10:A11"/>
    <mergeCell ref="C10:C11"/>
    <mergeCell ref="E10:E11"/>
    <mergeCell ref="F10:F11"/>
    <mergeCell ref="D10:D11"/>
    <mergeCell ref="B10:B11"/>
    <mergeCell ref="M10:Q10"/>
    <mergeCell ref="G10:L10"/>
  </mergeCells>
  <pageMargins left="0.25" right="0.25"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32"/>
  <sheetViews>
    <sheetView workbookViewId="0">
      <selection activeCell="B13" sqref="B13"/>
    </sheetView>
  </sheetViews>
  <sheetFormatPr defaultRowHeight="14.4" x14ac:dyDescent="0.3"/>
  <cols>
    <col min="1" max="1" width="2.88671875" customWidth="1"/>
    <col min="2" max="2" width="14" customWidth="1"/>
    <col min="3" max="3" width="44.109375" customWidth="1"/>
    <col min="4" max="4" width="29.44140625" customWidth="1"/>
  </cols>
  <sheetData>
    <row r="5" spans="2:4" x14ac:dyDescent="0.3">
      <c r="B5" s="41"/>
      <c r="C5" s="41"/>
      <c r="D5" s="41"/>
    </row>
    <row r="6" spans="2:4" x14ac:dyDescent="0.3">
      <c r="B6" s="41"/>
      <c r="C6" s="41"/>
      <c r="D6" s="41" t="s">
        <v>27</v>
      </c>
    </row>
    <row r="7" spans="2:4" x14ac:dyDescent="0.3">
      <c r="B7" s="41"/>
      <c r="C7" s="41"/>
      <c r="D7" s="68"/>
    </row>
    <row r="8" spans="2:4" x14ac:dyDescent="0.3">
      <c r="B8" s="41"/>
      <c r="C8" s="41"/>
      <c r="D8" s="70" t="s">
        <v>28</v>
      </c>
    </row>
    <row r="9" spans="2:4" x14ac:dyDescent="0.3">
      <c r="B9" s="41"/>
      <c r="C9" s="41"/>
      <c r="D9" s="67" t="s">
        <v>21</v>
      </c>
    </row>
    <row r="10" spans="2:4" x14ac:dyDescent="0.3">
      <c r="B10" s="41"/>
      <c r="C10" s="41"/>
      <c r="D10" s="41" t="s">
        <v>169</v>
      </c>
    </row>
    <row r="11" spans="2:4" x14ac:dyDescent="0.3">
      <c r="B11" s="41"/>
      <c r="C11" s="69" t="s">
        <v>53</v>
      </c>
      <c r="D11" s="41"/>
    </row>
    <row r="12" spans="2:4" x14ac:dyDescent="0.3">
      <c r="B12" s="41"/>
      <c r="C12" s="42"/>
      <c r="D12" s="41"/>
    </row>
    <row r="13" spans="2:4" x14ac:dyDescent="0.3">
      <c r="B13" s="41" t="s">
        <v>87</v>
      </c>
      <c r="C13" s="41"/>
      <c r="D13" s="41"/>
    </row>
    <row r="14" spans="2:4" x14ac:dyDescent="0.3">
      <c r="B14" s="41" t="s">
        <v>168</v>
      </c>
      <c r="C14" s="41"/>
      <c r="D14" s="41"/>
    </row>
    <row r="15" spans="2:4" x14ac:dyDescent="0.3">
      <c r="B15" s="41" t="s">
        <v>29</v>
      </c>
      <c r="C15" s="41"/>
      <c r="D15" s="41"/>
    </row>
    <row r="16" spans="2:4" x14ac:dyDescent="0.3">
      <c r="B16" s="41"/>
      <c r="C16" s="41"/>
      <c r="D16" s="41"/>
    </row>
    <row r="17" spans="2:4" x14ac:dyDescent="0.3">
      <c r="B17" s="41"/>
      <c r="C17" s="41"/>
      <c r="D17" s="41"/>
    </row>
    <row r="18" spans="2:4" ht="15" thickBot="1" x14ac:dyDescent="0.35">
      <c r="B18" s="41"/>
      <c r="C18" s="67" t="s">
        <v>22</v>
      </c>
      <c r="D18" s="41" t="s">
        <v>109</v>
      </c>
    </row>
    <row r="19" spans="2:4" ht="30" customHeight="1" thickBot="1" x14ac:dyDescent="0.35">
      <c r="B19" s="43" t="s">
        <v>4</v>
      </c>
      <c r="C19" s="44" t="s">
        <v>23</v>
      </c>
      <c r="D19" s="45" t="s">
        <v>54</v>
      </c>
    </row>
    <row r="20" spans="2:4" x14ac:dyDescent="0.3">
      <c r="B20" s="53"/>
      <c r="C20" s="46"/>
      <c r="D20" s="54"/>
    </row>
    <row r="21" spans="2:4" ht="27.6" x14ac:dyDescent="0.3">
      <c r="B21" s="52">
        <v>1</v>
      </c>
      <c r="C21" s="133" t="s">
        <v>167</v>
      </c>
      <c r="D21" s="55">
        <f>'Kopsavilkuma aprekini'!E26</f>
        <v>0</v>
      </c>
    </row>
    <row r="22" spans="2:4" x14ac:dyDescent="0.3">
      <c r="B22" s="52"/>
      <c r="C22" s="48"/>
      <c r="D22" s="55"/>
    </row>
    <row r="23" spans="2:4" x14ac:dyDescent="0.3">
      <c r="B23" s="49"/>
      <c r="C23" s="57" t="s">
        <v>30</v>
      </c>
      <c r="D23" s="50">
        <f>SUM(D21:D22)</f>
        <v>0</v>
      </c>
    </row>
    <row r="24" spans="2:4" x14ac:dyDescent="0.3">
      <c r="B24" s="47"/>
      <c r="C24" s="71" t="s">
        <v>24</v>
      </c>
      <c r="D24" s="55">
        <f>ROUND(D23*0.21,2)</f>
        <v>0</v>
      </c>
    </row>
    <row r="25" spans="2:4" ht="15" thickBot="1" x14ac:dyDescent="0.35">
      <c r="B25" s="51"/>
      <c r="C25" s="72" t="s">
        <v>15</v>
      </c>
      <c r="D25" s="73">
        <f>D23+D24</f>
        <v>0</v>
      </c>
    </row>
    <row r="26" spans="2:4" x14ac:dyDescent="0.3">
      <c r="B26" s="41"/>
      <c r="C26" s="41"/>
      <c r="D26" s="41"/>
    </row>
    <row r="27" spans="2:4" x14ac:dyDescent="0.3">
      <c r="B27" s="41"/>
      <c r="C27" s="41"/>
      <c r="D27" s="41"/>
    </row>
    <row r="28" spans="2:4" x14ac:dyDescent="0.3">
      <c r="B28" s="41"/>
      <c r="C28" s="41"/>
      <c r="D28" s="41"/>
    </row>
    <row r="29" spans="2:4" s="1" customFormat="1" x14ac:dyDescent="0.3">
      <c r="B29" s="12" t="str">
        <f>PBK!B29</f>
        <v>Sastādīja:                                                        _____________   201_.g.___.____________</v>
      </c>
    </row>
    <row r="30" spans="2:4" s="1" customFormat="1" ht="13.8" x14ac:dyDescent="0.25"/>
    <row r="31" spans="2:4" s="1" customFormat="1" ht="13.8" x14ac:dyDescent="0.25">
      <c r="B31" s="13" t="str">
        <f>PBK!B31</f>
        <v>Sertifikāta Nr.:</v>
      </c>
    </row>
    <row r="32" spans="2:4" s="1" customFormat="1" ht="13.8" x14ac:dyDescent="0.25"/>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4"/>
  <sheetViews>
    <sheetView workbookViewId="0">
      <selection activeCell="G32" sqref="G32"/>
    </sheetView>
  </sheetViews>
  <sheetFormatPr defaultColWidth="9.109375" defaultRowHeight="13.8" x14ac:dyDescent="0.25"/>
  <cols>
    <col min="1" max="1" width="4" style="1" customWidth="1"/>
    <col min="2" max="3" width="7" style="1" customWidth="1"/>
    <col min="4" max="4" width="43.5546875" style="1" customWidth="1"/>
    <col min="5" max="5" width="13.6640625" style="1" customWidth="1"/>
    <col min="6" max="9" width="11.88671875" style="1" customWidth="1"/>
    <col min="10" max="16384" width="9.109375" style="1"/>
  </cols>
  <sheetData>
    <row r="1" spans="2:9" ht="14.4" x14ac:dyDescent="0.3">
      <c r="B1" s="12" t="s">
        <v>87</v>
      </c>
      <c r="C1" s="12"/>
    </row>
    <row r="2" spans="2:9" ht="14.4" x14ac:dyDescent="0.3">
      <c r="B2" s="12" t="s">
        <v>88</v>
      </c>
      <c r="C2" s="12"/>
    </row>
    <row r="3" spans="2:9" ht="14.4" x14ac:dyDescent="0.3">
      <c r="B3" s="12" t="s">
        <v>89</v>
      </c>
      <c r="C3" s="12"/>
    </row>
    <row r="4" spans="2:9" ht="14.4" x14ac:dyDescent="0.3">
      <c r="B4" s="12" t="s">
        <v>29</v>
      </c>
      <c r="C4" s="12"/>
    </row>
    <row r="5" spans="2:9" ht="14.4" x14ac:dyDescent="0.3">
      <c r="B5" s="12"/>
      <c r="C5" s="12"/>
      <c r="D5" s="81" t="s">
        <v>46</v>
      </c>
      <c r="E5" s="82">
        <f>E26</f>
        <v>0</v>
      </c>
    </row>
    <row r="6" spans="2:9" ht="14.4" x14ac:dyDescent="0.3">
      <c r="B6" s="12"/>
      <c r="C6" s="12"/>
      <c r="D6" s="81" t="s">
        <v>47</v>
      </c>
      <c r="E6" s="82">
        <f>I21</f>
        <v>0</v>
      </c>
    </row>
    <row r="7" spans="2:9" ht="14.4" x14ac:dyDescent="0.3">
      <c r="B7" s="181" t="s">
        <v>20</v>
      </c>
      <c r="C7" s="181"/>
      <c r="D7" s="181"/>
      <c r="E7" s="181"/>
      <c r="F7" s="2"/>
      <c r="G7" s="2"/>
      <c r="H7" s="2"/>
      <c r="I7" s="2"/>
    </row>
    <row r="8" spans="2:9" x14ac:dyDescent="0.25">
      <c r="E8" s="27"/>
      <c r="F8" s="27"/>
      <c r="G8" s="27"/>
      <c r="H8" s="27"/>
      <c r="I8" s="85" t="s">
        <v>90</v>
      </c>
    </row>
    <row r="9" spans="2:9" x14ac:dyDescent="0.25">
      <c r="B9" s="182" t="s">
        <v>4</v>
      </c>
      <c r="C9" s="179" t="s">
        <v>48</v>
      </c>
      <c r="D9" s="182" t="s">
        <v>49</v>
      </c>
      <c r="E9" s="183" t="s">
        <v>50</v>
      </c>
      <c r="F9" s="176" t="s">
        <v>51</v>
      </c>
      <c r="G9" s="177"/>
      <c r="H9" s="178"/>
      <c r="I9" s="179" t="s">
        <v>42</v>
      </c>
    </row>
    <row r="10" spans="2:9" ht="24" customHeight="1" x14ac:dyDescent="0.25">
      <c r="B10" s="182"/>
      <c r="C10" s="180"/>
      <c r="D10" s="182"/>
      <c r="E10" s="183"/>
      <c r="F10" s="59" t="s">
        <v>39</v>
      </c>
      <c r="G10" s="59" t="s">
        <v>40</v>
      </c>
      <c r="H10" s="59" t="s">
        <v>41</v>
      </c>
      <c r="I10" s="180"/>
    </row>
    <row r="11" spans="2:9" x14ac:dyDescent="0.25">
      <c r="B11" s="36">
        <v>1</v>
      </c>
      <c r="C11" s="38">
        <f>B11+1</f>
        <v>2</v>
      </c>
      <c r="D11" s="38">
        <f t="shared" ref="D11:H11" si="0">C11+1</f>
        <v>3</v>
      </c>
      <c r="E11" s="38">
        <f t="shared" si="0"/>
        <v>4</v>
      </c>
      <c r="F11" s="38">
        <f t="shared" si="0"/>
        <v>5</v>
      </c>
      <c r="G11" s="38">
        <f t="shared" si="0"/>
        <v>6</v>
      </c>
      <c r="H11" s="38">
        <f t="shared" si="0"/>
        <v>7</v>
      </c>
      <c r="I11" s="35">
        <f t="shared" ref="I11" si="1">H11+1</f>
        <v>8</v>
      </c>
    </row>
    <row r="12" spans="2:9" x14ac:dyDescent="0.25">
      <c r="B12" s="28"/>
      <c r="C12" s="83"/>
      <c r="D12" s="29"/>
      <c r="E12" s="30"/>
      <c r="F12" s="88"/>
      <c r="G12" s="4"/>
      <c r="H12" s="4"/>
      <c r="I12" s="64"/>
    </row>
    <row r="13" spans="2:9" x14ac:dyDescent="0.25">
      <c r="B13" s="60">
        <v>1</v>
      </c>
      <c r="C13" s="60">
        <v>1</v>
      </c>
      <c r="D13" s="99" t="s">
        <v>57</v>
      </c>
      <c r="E13" s="61">
        <f>SUM(F13:H13)</f>
        <v>0</v>
      </c>
      <c r="F13" s="89">
        <f>'1'!M34</f>
        <v>0</v>
      </c>
      <c r="G13" s="90">
        <f>'1'!N34</f>
        <v>0</v>
      </c>
      <c r="H13" s="90">
        <f>'1'!O34</f>
        <v>0</v>
      </c>
      <c r="I13" s="61">
        <f>'1'!$L$34</f>
        <v>0</v>
      </c>
    </row>
    <row r="14" spans="2:9" x14ac:dyDescent="0.25">
      <c r="B14" s="60">
        <v>2</v>
      </c>
      <c r="C14" s="60">
        <v>2</v>
      </c>
      <c r="D14" s="100" t="s">
        <v>58</v>
      </c>
      <c r="E14" s="61">
        <f t="shared" ref="E14:E20" si="2">SUM(F14:H14)</f>
        <v>0</v>
      </c>
      <c r="F14" s="89">
        <f>'2'!M20</f>
        <v>0</v>
      </c>
      <c r="G14" s="90">
        <f>'2'!N20</f>
        <v>0</v>
      </c>
      <c r="H14" s="90">
        <f>'2'!O20</f>
        <v>0</v>
      </c>
      <c r="I14" s="61">
        <f>'2'!$L$20</f>
        <v>0</v>
      </c>
    </row>
    <row r="15" spans="2:9" x14ac:dyDescent="0.25">
      <c r="B15" s="60">
        <v>3</v>
      </c>
      <c r="C15" s="60">
        <v>3</v>
      </c>
      <c r="D15" s="101" t="s">
        <v>59</v>
      </c>
      <c r="E15" s="61">
        <f t="shared" si="2"/>
        <v>0</v>
      </c>
      <c r="F15" s="89">
        <f>'3'!M27</f>
        <v>0</v>
      </c>
      <c r="G15" s="90">
        <f>'3'!N27</f>
        <v>0</v>
      </c>
      <c r="H15" s="90">
        <f>'3'!O27</f>
        <v>0</v>
      </c>
      <c r="I15" s="61">
        <f>'3'!$L$27</f>
        <v>0</v>
      </c>
    </row>
    <row r="16" spans="2:9" x14ac:dyDescent="0.25">
      <c r="B16" s="60">
        <v>4</v>
      </c>
      <c r="C16" s="60">
        <v>4</v>
      </c>
      <c r="D16" s="101" t="s">
        <v>60</v>
      </c>
      <c r="E16" s="61">
        <f t="shared" si="2"/>
        <v>0</v>
      </c>
      <c r="F16" s="89">
        <f>'4'!M37</f>
        <v>0</v>
      </c>
      <c r="G16" s="90">
        <f>'4'!N37</f>
        <v>0</v>
      </c>
      <c r="H16" s="90">
        <f>'4'!O37</f>
        <v>0</v>
      </c>
      <c r="I16" s="61">
        <f>'4'!$L$37</f>
        <v>0</v>
      </c>
    </row>
    <row r="17" spans="2:9" x14ac:dyDescent="0.25">
      <c r="B17" s="60">
        <v>5</v>
      </c>
      <c r="C17" s="60">
        <v>5</v>
      </c>
      <c r="D17" s="102" t="s">
        <v>61</v>
      </c>
      <c r="E17" s="61">
        <f t="shared" si="2"/>
        <v>0</v>
      </c>
      <c r="F17" s="89">
        <f>'5'!M37</f>
        <v>0</v>
      </c>
      <c r="G17" s="90">
        <f>'5'!N37</f>
        <v>0</v>
      </c>
      <c r="H17" s="90">
        <f>'5'!O37</f>
        <v>0</v>
      </c>
      <c r="I17" s="61">
        <f>'5'!$L$37</f>
        <v>0</v>
      </c>
    </row>
    <row r="18" spans="2:9" x14ac:dyDescent="0.25">
      <c r="B18" s="60">
        <v>6</v>
      </c>
      <c r="C18" s="60">
        <v>6</v>
      </c>
      <c r="D18" s="101" t="s">
        <v>62</v>
      </c>
      <c r="E18" s="61">
        <f t="shared" si="2"/>
        <v>0</v>
      </c>
      <c r="F18" s="91">
        <f>'6'!M17</f>
        <v>0</v>
      </c>
      <c r="G18" s="92">
        <f>'6'!N17</f>
        <v>0</v>
      </c>
      <c r="H18" s="92">
        <f>'6'!O17</f>
        <v>0</v>
      </c>
      <c r="I18" s="63">
        <f>'6'!$L$17</f>
        <v>0</v>
      </c>
    </row>
    <row r="19" spans="2:9" x14ac:dyDescent="0.25">
      <c r="B19" s="60">
        <v>7</v>
      </c>
      <c r="C19" s="60">
        <v>7</v>
      </c>
      <c r="D19" s="101" t="s">
        <v>63</v>
      </c>
      <c r="E19" s="61">
        <f t="shared" si="2"/>
        <v>0</v>
      </c>
      <c r="F19" s="89">
        <f>'7'!M18</f>
        <v>0</v>
      </c>
      <c r="G19" s="90">
        <f>'7'!N18</f>
        <v>0</v>
      </c>
      <c r="H19" s="90">
        <f>'7'!O18</f>
        <v>0</v>
      </c>
      <c r="I19" s="61">
        <f>'7'!$L$18</f>
        <v>0</v>
      </c>
    </row>
    <row r="20" spans="2:9" x14ac:dyDescent="0.25">
      <c r="B20" s="60">
        <v>8</v>
      </c>
      <c r="C20" s="60">
        <v>8</v>
      </c>
      <c r="D20" s="101" t="s">
        <v>64</v>
      </c>
      <c r="E20" s="61">
        <f t="shared" si="2"/>
        <v>0</v>
      </c>
      <c r="F20" s="89">
        <f>'8'!N18</f>
        <v>0</v>
      </c>
      <c r="G20" s="90">
        <f>'8'!O18</f>
        <v>0</v>
      </c>
      <c r="H20" s="90">
        <f>'8'!P18</f>
        <v>0</v>
      </c>
      <c r="I20" s="61">
        <f>'8'!$M$18</f>
        <v>0</v>
      </c>
    </row>
    <row r="21" spans="2:9" x14ac:dyDescent="0.25">
      <c r="B21" s="56"/>
      <c r="C21" s="84"/>
      <c r="D21" s="57" t="s">
        <v>19</v>
      </c>
      <c r="E21" s="58">
        <f>SUM(E14:E20)</f>
        <v>0</v>
      </c>
      <c r="F21" s="93">
        <f>SUM(F13:F20)</f>
        <v>0</v>
      </c>
      <c r="G21" s="94">
        <f t="shared" ref="G21:I21" si="3">SUM(G13:G20)</f>
        <v>0</v>
      </c>
      <c r="H21" s="94">
        <f t="shared" si="3"/>
        <v>0</v>
      </c>
      <c r="I21" s="65">
        <f t="shared" si="3"/>
        <v>0</v>
      </c>
    </row>
    <row r="22" spans="2:9" x14ac:dyDescent="0.25">
      <c r="B22" s="60"/>
      <c r="C22" s="75"/>
      <c r="D22" s="62" t="s">
        <v>174</v>
      </c>
      <c r="E22" s="63">
        <f>ROUND(E21*0.1,2)</f>
        <v>0</v>
      </c>
    </row>
    <row r="23" spans="2:9" x14ac:dyDescent="0.25">
      <c r="B23" s="60"/>
      <c r="C23" s="75"/>
      <c r="D23" s="86" t="s">
        <v>176</v>
      </c>
      <c r="E23" s="87">
        <f>ROUND(E22*0.02,2)</f>
        <v>0</v>
      </c>
    </row>
    <row r="24" spans="2:9" x14ac:dyDescent="0.25">
      <c r="B24" s="60"/>
      <c r="C24" s="75"/>
      <c r="D24" s="62" t="s">
        <v>175</v>
      </c>
      <c r="E24" s="63">
        <f>ROUND(E21*0.05,2)</f>
        <v>0</v>
      </c>
    </row>
    <row r="25" spans="2:9" x14ac:dyDescent="0.25">
      <c r="B25" s="60"/>
      <c r="C25" s="75"/>
      <c r="D25" s="62" t="s">
        <v>25</v>
      </c>
      <c r="E25" s="63">
        <f>ROUND(F21*0.2359,2)</f>
        <v>0</v>
      </c>
    </row>
    <row r="26" spans="2:9" x14ac:dyDescent="0.25">
      <c r="B26" s="56"/>
      <c r="C26" s="84"/>
      <c r="D26" s="57" t="s">
        <v>52</v>
      </c>
      <c r="E26" s="58">
        <f>E21+E22+E24+E25</f>
        <v>0</v>
      </c>
    </row>
    <row r="28" spans="2:9" ht="14.4" x14ac:dyDescent="0.3">
      <c r="B28" s="12" t="str">
        <f>PBK!B29</f>
        <v>Sastādīja:                                                        _____________   201_.g.___.____________</v>
      </c>
    </row>
    <row r="29" spans="2:9" ht="8.25" customHeight="1" x14ac:dyDescent="0.25"/>
    <row r="30" spans="2:9" x14ac:dyDescent="0.25">
      <c r="B30" s="13" t="str">
        <f>PBK!B31</f>
        <v>Sertifikāta Nr.:</v>
      </c>
    </row>
    <row r="31" spans="2:9" ht="8.25" customHeight="1" x14ac:dyDescent="0.25"/>
    <row r="32" spans="2:9" ht="14.4" x14ac:dyDescent="0.3">
      <c r="B32" s="12" t="str">
        <f>PBK!B33</f>
        <v>Pārbaudīja:                                                     _____________   201_.g.___.____________</v>
      </c>
    </row>
    <row r="33" spans="2:2" ht="8.25" customHeight="1" x14ac:dyDescent="0.25"/>
    <row r="34" spans="2:2" x14ac:dyDescent="0.25">
      <c r="B34" s="13" t="str">
        <f>PBK!B35</f>
        <v>Sertifikāta Nr.:</v>
      </c>
    </row>
  </sheetData>
  <mergeCells count="7">
    <mergeCell ref="F9:H9"/>
    <mergeCell ref="I9:I10"/>
    <mergeCell ref="B7:E7"/>
    <mergeCell ref="B9:B10"/>
    <mergeCell ref="D9:D10"/>
    <mergeCell ref="E9:E10"/>
    <mergeCell ref="C9:C10"/>
  </mergeCell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topLeftCell="A25" workbookViewId="0">
      <selection activeCell="C45" sqref="C45:F47"/>
    </sheetView>
  </sheetViews>
  <sheetFormatPr defaultColWidth="9.109375" defaultRowHeight="13.8" x14ac:dyDescent="0.25"/>
  <cols>
    <col min="1" max="1" width="5.6640625" style="1" customWidth="1"/>
    <col min="2" max="2" width="7.5546875" style="1" bestFit="1" customWidth="1"/>
    <col min="3" max="3" width="51.44140625" style="1" customWidth="1"/>
    <col min="4" max="4" width="9.109375" style="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6" width="11.6640625" style="1" customWidth="1"/>
    <col min="17" max="16384" width="9.109375" style="1"/>
  </cols>
  <sheetData>
    <row r="1" spans="1:16" ht="14.4" x14ac:dyDescent="0.3">
      <c r="A1" s="12" t="str">
        <f>'Kopsavilkuma aprekini'!B1</f>
        <v>Būves nosaukums: Ķekavas upes kreisā krasta stiprināšana un ceļa seguma remonts</v>
      </c>
      <c r="B1" s="12"/>
    </row>
    <row r="2" spans="1:16" ht="14.4" x14ac:dyDescent="0.3">
      <c r="A2" s="12" t="str">
        <f>'Kopsavilkuma aprekini'!B2</f>
        <v>Objekta nosaukums: Ķekavas upes kreisā krasta stiprināšana un ceļa seguma remonts</v>
      </c>
      <c r="B2" s="12"/>
    </row>
    <row r="3" spans="1:16" ht="14.4" x14ac:dyDescent="0.3">
      <c r="A3" s="12" t="str">
        <f>'Kopsavilkuma aprekini'!B3</f>
        <v>Objekta adrese:  "Jaunā Ķekava", kad.Nr.80700081142, Ķekava, Ķekavas pagasts, Ķekavas novads</v>
      </c>
      <c r="B3" s="12"/>
    </row>
    <row r="4" spans="1:16" ht="14.4" x14ac:dyDescent="0.3">
      <c r="A4" s="12" t="str">
        <f>'Kopsavilkuma aprekini'!B4</f>
        <v>Pasūtījuma Nr.:</v>
      </c>
      <c r="B4" s="12"/>
    </row>
    <row r="6" spans="1:16" ht="16.2" x14ac:dyDescent="0.35">
      <c r="A6" s="186" t="s">
        <v>2</v>
      </c>
      <c r="B6" s="186"/>
      <c r="C6" s="186"/>
      <c r="D6" s="186"/>
      <c r="E6" s="186"/>
      <c r="F6" s="186"/>
      <c r="G6" s="186"/>
      <c r="H6" s="186"/>
      <c r="I6" s="186"/>
      <c r="J6" s="186"/>
      <c r="K6" s="186"/>
      <c r="L6" s="186"/>
      <c r="M6" s="186"/>
      <c r="N6" s="186"/>
      <c r="O6" s="186"/>
      <c r="P6" s="186"/>
    </row>
    <row r="7" spans="1:16" x14ac:dyDescent="0.25">
      <c r="A7" s="187" t="str">
        <f>'Kopsavilkuma aprekini'!$D$13</f>
        <v>Sagatavošanas darbi</v>
      </c>
      <c r="B7" s="187"/>
      <c r="C7" s="187"/>
      <c r="D7" s="187"/>
      <c r="E7" s="187"/>
      <c r="F7" s="187"/>
      <c r="G7" s="187"/>
      <c r="H7" s="187"/>
      <c r="I7" s="187"/>
      <c r="J7" s="187"/>
      <c r="K7" s="187"/>
      <c r="L7" s="187"/>
      <c r="M7" s="187"/>
      <c r="N7" s="187"/>
      <c r="O7" s="187"/>
      <c r="P7" s="187"/>
    </row>
    <row r="8" spans="1:16" ht="14.4" x14ac:dyDescent="0.3">
      <c r="C8" s="74"/>
      <c r="J8" s="3"/>
      <c r="K8" s="3"/>
      <c r="L8" s="3"/>
      <c r="M8" s="15"/>
      <c r="N8" s="16" t="s">
        <v>33</v>
      </c>
      <c r="O8" s="40">
        <f>P34</f>
        <v>0</v>
      </c>
      <c r="P8" s="17" t="s">
        <v>3</v>
      </c>
    </row>
    <row r="9" spans="1:16" ht="14.4" x14ac:dyDescent="0.3">
      <c r="C9" s="169" t="s">
        <v>177</v>
      </c>
      <c r="D9" s="170"/>
      <c r="E9" s="170"/>
      <c r="F9" s="170"/>
      <c r="G9" s="170"/>
      <c r="J9" s="3"/>
      <c r="K9" s="3"/>
      <c r="L9" s="3"/>
      <c r="M9" s="15"/>
      <c r="N9" s="16"/>
      <c r="O9" s="40"/>
      <c r="P9" s="16" t="s">
        <v>91</v>
      </c>
    </row>
    <row r="10" spans="1:16" x14ac:dyDescent="0.25">
      <c r="A10" s="182" t="s">
        <v>4</v>
      </c>
      <c r="B10" s="188" t="s">
        <v>34</v>
      </c>
      <c r="C10" s="182" t="s">
        <v>5</v>
      </c>
      <c r="D10" s="182" t="s">
        <v>0</v>
      </c>
      <c r="E10" s="182" t="s">
        <v>6</v>
      </c>
      <c r="F10" s="176" t="s">
        <v>37</v>
      </c>
      <c r="G10" s="177"/>
      <c r="H10" s="177"/>
      <c r="I10" s="177"/>
      <c r="J10" s="177"/>
      <c r="K10" s="178"/>
      <c r="L10" s="176" t="s">
        <v>38</v>
      </c>
      <c r="M10" s="177"/>
      <c r="N10" s="177"/>
      <c r="O10" s="177"/>
      <c r="P10" s="178"/>
    </row>
    <row r="11" spans="1:16"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row>
    <row r="12" spans="1:16" x14ac:dyDescent="0.25">
      <c r="A12" s="14">
        <v>1</v>
      </c>
      <c r="B12" s="37">
        <f>A12+1</f>
        <v>2</v>
      </c>
      <c r="C12" s="37">
        <f>B12+1</f>
        <v>3</v>
      </c>
      <c r="D12" s="37">
        <f t="shared" ref="D12:P12" si="0">C12+1</f>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6" x14ac:dyDescent="0.25">
      <c r="A13" s="97"/>
      <c r="B13" s="97"/>
      <c r="C13" s="103"/>
      <c r="D13" s="104"/>
      <c r="E13" s="104"/>
      <c r="F13" s="105"/>
      <c r="G13" s="105"/>
      <c r="H13" s="105"/>
      <c r="I13" s="105"/>
      <c r="J13" s="105"/>
      <c r="K13" s="105"/>
      <c r="L13" s="105"/>
      <c r="M13" s="105"/>
      <c r="N13" s="105"/>
      <c r="O13" s="105"/>
      <c r="P13" s="105"/>
    </row>
    <row r="14" spans="1:16" s="18" customFormat="1" x14ac:dyDescent="0.3">
      <c r="A14" s="97">
        <v>1</v>
      </c>
      <c r="B14" s="106"/>
      <c r="C14" s="107" t="s">
        <v>66</v>
      </c>
      <c r="D14" s="108" t="s">
        <v>67</v>
      </c>
      <c r="E14" s="109">
        <v>1</v>
      </c>
      <c r="F14" s="105"/>
      <c r="G14" s="105"/>
      <c r="H14" s="105"/>
      <c r="I14" s="105"/>
      <c r="J14" s="105"/>
      <c r="K14" s="105"/>
      <c r="L14" s="105"/>
      <c r="M14" s="105"/>
      <c r="N14" s="105"/>
      <c r="O14" s="105"/>
      <c r="P14" s="105"/>
    </row>
    <row r="15" spans="1:16" s="18" customFormat="1" x14ac:dyDescent="0.25">
      <c r="A15" s="97">
        <f>A14+1</f>
        <v>2</v>
      </c>
      <c r="B15" s="106"/>
      <c r="C15" s="110" t="s">
        <v>68</v>
      </c>
      <c r="D15" s="108" t="s">
        <v>69</v>
      </c>
      <c r="E15" s="111">
        <v>2895.35</v>
      </c>
      <c r="F15" s="105"/>
      <c r="G15" s="105"/>
      <c r="H15" s="105"/>
      <c r="I15" s="105"/>
      <c r="J15" s="105"/>
      <c r="K15" s="105"/>
      <c r="L15" s="105"/>
      <c r="M15" s="105"/>
      <c r="N15" s="105"/>
      <c r="O15" s="105"/>
      <c r="P15" s="105"/>
    </row>
    <row r="16" spans="1:16" s="18" customFormat="1" ht="26.4" x14ac:dyDescent="0.25">
      <c r="A16" s="97">
        <f t="shared" ref="A16:A30" si="1">A15+1</f>
        <v>3</v>
      </c>
      <c r="B16" s="106"/>
      <c r="C16" s="112" t="s">
        <v>70</v>
      </c>
      <c r="D16" s="113" t="s">
        <v>71</v>
      </c>
      <c r="E16" s="113">
        <v>26</v>
      </c>
      <c r="F16" s="105"/>
      <c r="G16" s="105"/>
      <c r="H16" s="105"/>
      <c r="I16" s="105"/>
      <c r="J16" s="105"/>
      <c r="K16" s="105"/>
      <c r="L16" s="105"/>
      <c r="M16" s="105"/>
      <c r="N16" s="105"/>
      <c r="O16" s="105"/>
      <c r="P16" s="105"/>
    </row>
    <row r="17" spans="1:16" s="18" customFormat="1" ht="26.4" x14ac:dyDescent="0.25">
      <c r="A17" s="97">
        <f t="shared" si="1"/>
        <v>4</v>
      </c>
      <c r="B17" s="106"/>
      <c r="C17" s="112" t="s">
        <v>72</v>
      </c>
      <c r="D17" s="113" t="s">
        <v>73</v>
      </c>
      <c r="E17" s="114">
        <v>10</v>
      </c>
      <c r="F17" s="105"/>
      <c r="G17" s="105"/>
      <c r="H17" s="105"/>
      <c r="I17" s="105"/>
      <c r="J17" s="105"/>
      <c r="K17" s="105"/>
      <c r="L17" s="105"/>
      <c r="M17" s="105"/>
      <c r="N17" s="105"/>
      <c r="O17" s="105"/>
      <c r="P17" s="105"/>
    </row>
    <row r="18" spans="1:16" s="18" customFormat="1" x14ac:dyDescent="0.25">
      <c r="A18" s="97">
        <f t="shared" si="1"/>
        <v>5</v>
      </c>
      <c r="B18" s="106"/>
      <c r="C18" s="112" t="s">
        <v>74</v>
      </c>
      <c r="D18" s="113" t="s">
        <v>71</v>
      </c>
      <c r="E18" s="113">
        <v>27</v>
      </c>
      <c r="F18" s="105"/>
      <c r="G18" s="105"/>
      <c r="H18" s="105"/>
      <c r="I18" s="105"/>
      <c r="J18" s="105"/>
      <c r="K18" s="105"/>
      <c r="L18" s="105"/>
      <c r="M18" s="105"/>
      <c r="N18" s="105"/>
      <c r="O18" s="105"/>
      <c r="P18" s="105"/>
    </row>
    <row r="19" spans="1:16" s="18" customFormat="1" x14ac:dyDescent="0.25">
      <c r="A19" s="97">
        <f t="shared" si="1"/>
        <v>6</v>
      </c>
      <c r="B19" s="106"/>
      <c r="C19" s="112" t="s">
        <v>75</v>
      </c>
      <c r="D19" s="115" t="s">
        <v>17</v>
      </c>
      <c r="E19" s="113">
        <v>1470.8</v>
      </c>
      <c r="F19" s="105"/>
      <c r="G19" s="105"/>
      <c r="H19" s="105"/>
      <c r="I19" s="105"/>
      <c r="J19" s="105"/>
      <c r="K19" s="105"/>
      <c r="L19" s="105"/>
      <c r="M19" s="105"/>
      <c r="N19" s="105"/>
      <c r="O19" s="105"/>
      <c r="P19" s="105"/>
    </row>
    <row r="20" spans="1:16" s="18" customFormat="1" x14ac:dyDescent="0.3">
      <c r="A20" s="97">
        <f t="shared" si="1"/>
        <v>7</v>
      </c>
      <c r="B20" s="106"/>
      <c r="C20" s="101" t="s">
        <v>76</v>
      </c>
      <c r="D20" s="113" t="s">
        <v>1</v>
      </c>
      <c r="E20" s="113">
        <v>341.14</v>
      </c>
      <c r="F20" s="105"/>
      <c r="G20" s="105"/>
      <c r="H20" s="105"/>
      <c r="I20" s="105"/>
      <c r="J20" s="105"/>
      <c r="K20" s="105"/>
      <c r="L20" s="105"/>
      <c r="M20" s="105"/>
      <c r="N20" s="105"/>
      <c r="O20" s="105"/>
      <c r="P20" s="105"/>
    </row>
    <row r="21" spans="1:16" s="18" customFormat="1" ht="26.4" x14ac:dyDescent="0.3">
      <c r="A21" s="97">
        <f t="shared" si="1"/>
        <v>8</v>
      </c>
      <c r="B21" s="106"/>
      <c r="C21" s="101" t="s">
        <v>77</v>
      </c>
      <c r="D21" s="113" t="s">
        <v>73</v>
      </c>
      <c r="E21" s="114">
        <v>156.4</v>
      </c>
      <c r="F21" s="105"/>
      <c r="G21" s="105"/>
      <c r="H21" s="105"/>
      <c r="I21" s="105"/>
      <c r="J21" s="105"/>
      <c r="K21" s="105"/>
      <c r="L21" s="105"/>
      <c r="M21" s="105"/>
      <c r="N21" s="105"/>
      <c r="O21" s="105"/>
      <c r="P21" s="105"/>
    </row>
    <row r="22" spans="1:16" s="18" customFormat="1" x14ac:dyDescent="0.25">
      <c r="A22" s="97">
        <f t="shared" si="1"/>
        <v>9</v>
      </c>
      <c r="B22" s="106"/>
      <c r="C22" s="116" t="s">
        <v>78</v>
      </c>
      <c r="D22" s="113" t="s">
        <v>73</v>
      </c>
      <c r="E22" s="113">
        <v>94.83</v>
      </c>
      <c r="F22" s="105"/>
      <c r="G22" s="105"/>
      <c r="H22" s="105"/>
      <c r="I22" s="105"/>
      <c r="J22" s="105"/>
      <c r="K22" s="105"/>
      <c r="L22" s="105"/>
      <c r="M22" s="105"/>
      <c r="N22" s="105"/>
      <c r="O22" s="105"/>
      <c r="P22" s="105"/>
    </row>
    <row r="23" spans="1:16" s="18" customFormat="1" x14ac:dyDescent="0.25">
      <c r="A23" s="97">
        <f t="shared" si="1"/>
        <v>10</v>
      </c>
      <c r="B23" s="106"/>
      <c r="C23" s="112" t="s">
        <v>79</v>
      </c>
      <c r="D23" s="113" t="s">
        <v>71</v>
      </c>
      <c r="E23" s="117">
        <v>1</v>
      </c>
      <c r="F23" s="105"/>
      <c r="G23" s="105"/>
      <c r="H23" s="105"/>
      <c r="I23" s="105"/>
      <c r="J23" s="105"/>
      <c r="K23" s="105"/>
      <c r="L23" s="105"/>
      <c r="M23" s="105"/>
      <c r="N23" s="105"/>
      <c r="O23" s="105"/>
      <c r="P23" s="105"/>
    </row>
    <row r="24" spans="1:16" s="18" customFormat="1" x14ac:dyDescent="0.25">
      <c r="A24" s="97">
        <f t="shared" si="1"/>
        <v>11</v>
      </c>
      <c r="B24" s="106"/>
      <c r="C24" s="116" t="s">
        <v>80</v>
      </c>
      <c r="D24" s="113" t="s">
        <v>1</v>
      </c>
      <c r="E24" s="118">
        <v>16</v>
      </c>
      <c r="F24" s="105"/>
      <c r="G24" s="105"/>
      <c r="H24" s="105"/>
      <c r="I24" s="105"/>
      <c r="J24" s="105"/>
      <c r="K24" s="105"/>
      <c r="L24" s="105"/>
      <c r="M24" s="105"/>
      <c r="N24" s="105"/>
      <c r="O24" s="105"/>
      <c r="P24" s="105"/>
    </row>
    <row r="25" spans="1:16" s="18" customFormat="1" x14ac:dyDescent="0.25">
      <c r="A25" s="97">
        <f t="shared" si="1"/>
        <v>12</v>
      </c>
      <c r="B25" s="106"/>
      <c r="C25" s="112" t="s">
        <v>81</v>
      </c>
      <c r="D25" s="113" t="s">
        <v>1</v>
      </c>
      <c r="E25" s="118">
        <v>8.6</v>
      </c>
      <c r="F25" s="105"/>
      <c r="G25" s="105"/>
      <c r="H25" s="105"/>
      <c r="I25" s="105"/>
      <c r="J25" s="105"/>
      <c r="K25" s="105"/>
      <c r="L25" s="105"/>
      <c r="M25" s="105"/>
      <c r="N25" s="105"/>
      <c r="O25" s="105"/>
      <c r="P25" s="105"/>
    </row>
    <row r="26" spans="1:16" s="18" customFormat="1" x14ac:dyDescent="0.25">
      <c r="A26" s="97">
        <f t="shared" si="1"/>
        <v>13</v>
      </c>
      <c r="B26" s="106"/>
      <c r="C26" s="112" t="s">
        <v>82</v>
      </c>
      <c r="D26" s="113" t="s">
        <v>1</v>
      </c>
      <c r="E26" s="118">
        <v>8.6</v>
      </c>
      <c r="F26" s="105"/>
      <c r="G26" s="105"/>
      <c r="H26" s="105"/>
      <c r="I26" s="105"/>
      <c r="J26" s="105"/>
      <c r="K26" s="105"/>
      <c r="L26" s="105"/>
      <c r="M26" s="105"/>
      <c r="N26" s="105"/>
      <c r="O26" s="105"/>
      <c r="P26" s="105"/>
    </row>
    <row r="27" spans="1:16" s="18" customFormat="1" x14ac:dyDescent="0.25">
      <c r="A27" s="97">
        <f t="shared" si="1"/>
        <v>14</v>
      </c>
      <c r="B27" s="106"/>
      <c r="C27" s="112" t="s">
        <v>83</v>
      </c>
      <c r="D27" s="113" t="s">
        <v>1</v>
      </c>
      <c r="E27" s="118">
        <v>11.5</v>
      </c>
      <c r="F27" s="105"/>
      <c r="G27" s="105"/>
      <c r="H27" s="105"/>
      <c r="I27" s="105"/>
      <c r="J27" s="105"/>
      <c r="K27" s="105"/>
      <c r="L27" s="105"/>
      <c r="M27" s="105"/>
      <c r="N27" s="105"/>
      <c r="O27" s="105"/>
      <c r="P27" s="105"/>
    </row>
    <row r="28" spans="1:16" s="18" customFormat="1" x14ac:dyDescent="0.25">
      <c r="A28" s="97">
        <f t="shared" si="1"/>
        <v>15</v>
      </c>
      <c r="B28" s="106"/>
      <c r="C28" s="112" t="s">
        <v>84</v>
      </c>
      <c r="D28" s="113" t="s">
        <v>1</v>
      </c>
      <c r="E28" s="118">
        <v>51.7</v>
      </c>
      <c r="F28" s="105"/>
      <c r="G28" s="105"/>
      <c r="H28" s="105"/>
      <c r="I28" s="105"/>
      <c r="J28" s="105"/>
      <c r="K28" s="105"/>
      <c r="L28" s="105"/>
      <c r="M28" s="105"/>
      <c r="N28" s="105"/>
      <c r="O28" s="105"/>
      <c r="P28" s="105"/>
    </row>
    <row r="29" spans="1:16" s="18" customFormat="1" x14ac:dyDescent="0.25">
      <c r="A29" s="97">
        <f t="shared" si="1"/>
        <v>16</v>
      </c>
      <c r="B29" s="106"/>
      <c r="C29" s="112" t="s">
        <v>85</v>
      </c>
      <c r="D29" s="113" t="s">
        <v>71</v>
      </c>
      <c r="E29" s="119">
        <v>4</v>
      </c>
      <c r="F29" s="105"/>
      <c r="G29" s="105"/>
      <c r="H29" s="105"/>
      <c r="I29" s="105"/>
      <c r="J29" s="105"/>
      <c r="K29" s="105"/>
      <c r="L29" s="105"/>
      <c r="M29" s="105"/>
      <c r="N29" s="105"/>
      <c r="O29" s="105"/>
      <c r="P29" s="105"/>
    </row>
    <row r="30" spans="1:16" s="18" customFormat="1" ht="26.4" x14ac:dyDescent="0.25">
      <c r="A30" s="97">
        <f t="shared" si="1"/>
        <v>17</v>
      </c>
      <c r="B30" s="106"/>
      <c r="C30" s="120" t="s">
        <v>86</v>
      </c>
      <c r="D30" s="113" t="s">
        <v>71</v>
      </c>
      <c r="E30" s="117">
        <v>1</v>
      </c>
      <c r="F30" s="105"/>
      <c r="G30" s="105"/>
      <c r="H30" s="105"/>
      <c r="I30" s="105"/>
      <c r="J30" s="121"/>
      <c r="K30" s="105"/>
      <c r="L30" s="105"/>
      <c r="M30" s="105"/>
      <c r="N30" s="105"/>
      <c r="O30" s="105"/>
      <c r="P30" s="105"/>
    </row>
    <row r="31" spans="1:16" x14ac:dyDescent="0.25">
      <c r="A31" s="97"/>
      <c r="B31" s="97"/>
      <c r="C31" s="103"/>
      <c r="D31" s="104"/>
      <c r="E31" s="104"/>
      <c r="F31" s="105"/>
      <c r="G31" s="105"/>
      <c r="H31" s="105"/>
      <c r="I31" s="105"/>
      <c r="J31" s="105"/>
      <c r="K31" s="105"/>
      <c r="L31" s="105"/>
      <c r="M31" s="105"/>
      <c r="N31" s="105"/>
      <c r="O31" s="105"/>
      <c r="P31" s="105"/>
    </row>
    <row r="32" spans="1:16" s="11" customFormat="1" x14ac:dyDescent="0.25">
      <c r="A32" s="7"/>
      <c r="B32" s="76"/>
      <c r="C32" s="39" t="s">
        <v>8</v>
      </c>
      <c r="D32" s="8"/>
      <c r="E32" s="8"/>
      <c r="F32" s="8"/>
      <c r="G32" s="8"/>
      <c r="H32" s="8"/>
      <c r="I32" s="8"/>
      <c r="J32" s="8"/>
      <c r="K32" s="8"/>
      <c r="L32" s="9">
        <f>SUM(L14:L31)</f>
        <v>0</v>
      </c>
      <c r="M32" s="9">
        <f>SUM(M14:M31)</f>
        <v>0</v>
      </c>
      <c r="N32" s="9">
        <f>SUM(N14:N31)</f>
        <v>0</v>
      </c>
      <c r="O32" s="9">
        <f>SUM(O14:O31)</f>
        <v>0</v>
      </c>
      <c r="P32" s="10">
        <f>SUM(P14:P31)</f>
        <v>0</v>
      </c>
    </row>
    <row r="33" spans="1:19" s="11" customFormat="1" x14ac:dyDescent="0.25">
      <c r="A33" s="5"/>
      <c r="B33" s="75"/>
      <c r="C33" s="21" t="s">
        <v>45</v>
      </c>
      <c r="D33" s="6" t="s">
        <v>18</v>
      </c>
      <c r="E33" s="22"/>
      <c r="F33" s="19"/>
      <c r="G33" s="19"/>
      <c r="H33" s="19"/>
      <c r="I33" s="19"/>
      <c r="J33" s="25"/>
      <c r="K33" s="79"/>
      <c r="L33" s="79"/>
      <c r="M33" s="19"/>
      <c r="N33" s="19">
        <f>ROUND(N32*E33/100,2)</f>
        <v>0</v>
      </c>
      <c r="O33" s="19"/>
      <c r="P33" s="20">
        <f t="shared" ref="P33" si="2">SUM(M33:O33)</f>
        <v>0</v>
      </c>
    </row>
    <row r="34" spans="1:19" s="11" customFormat="1" x14ac:dyDescent="0.25">
      <c r="A34" s="7"/>
      <c r="B34" s="76"/>
      <c r="C34" s="39" t="s">
        <v>19</v>
      </c>
      <c r="D34" s="8"/>
      <c r="E34" s="8"/>
      <c r="F34" s="8"/>
      <c r="G34" s="8"/>
      <c r="H34" s="8"/>
      <c r="I34" s="8"/>
      <c r="J34" s="8"/>
      <c r="K34" s="8"/>
      <c r="L34" s="9">
        <f>L32+L33</f>
        <v>0</v>
      </c>
      <c r="M34" s="9">
        <f>M32+M33</f>
        <v>0</v>
      </c>
      <c r="N34" s="9">
        <f t="shared" ref="N34:P34" si="3">N32+N33</f>
        <v>0</v>
      </c>
      <c r="O34" s="9">
        <f t="shared" si="3"/>
        <v>0</v>
      </c>
      <c r="P34" s="10">
        <f t="shared" si="3"/>
        <v>0</v>
      </c>
      <c r="Q34" s="26"/>
      <c r="R34" s="26"/>
      <c r="S34" s="26"/>
    </row>
    <row r="35" spans="1:19" s="12" customFormat="1" x14ac:dyDescent="0.3"/>
    <row r="36" spans="1:19" s="12" customFormat="1" ht="14.4" x14ac:dyDescent="0.3">
      <c r="N36" s="95" t="s">
        <v>56</v>
      </c>
      <c r="O36" s="95"/>
      <c r="P36" s="96">
        <f>P34</f>
        <v>0</v>
      </c>
    </row>
    <row r="37" spans="1:19" s="12" customFormat="1" x14ac:dyDescent="0.3"/>
    <row r="38" spans="1:19" s="12" customFormat="1" x14ac:dyDescent="0.3"/>
    <row r="39" spans="1:19" s="12" customFormat="1" x14ac:dyDescent="0.3"/>
    <row r="40" spans="1:19" s="12" customFormat="1" x14ac:dyDescent="0.3"/>
    <row r="41" spans="1:19" s="12" customFormat="1" x14ac:dyDescent="0.3">
      <c r="A41" s="12" t="str">
        <f>PBK!B29</f>
        <v>Sastādīja:                                                        _____________   201_.g.___.____________</v>
      </c>
      <c r="I41" s="12" t="str">
        <f>PBK!B33</f>
        <v>Pārbaudīja:                                                     _____________   201_.g.___.____________</v>
      </c>
    </row>
    <row r="43" spans="1:19" s="13" customFormat="1" ht="10.199999999999999" x14ac:dyDescent="0.2">
      <c r="A43" s="13" t="str">
        <f>PBK!B31</f>
        <v>Sertifikāta Nr.:</v>
      </c>
      <c r="I43" s="13" t="str">
        <f>PBK!B35</f>
        <v>Sertifikāta Nr.:</v>
      </c>
    </row>
    <row r="45" spans="1:19" ht="15.6" x14ac:dyDescent="0.3">
      <c r="C45" s="122" t="s">
        <v>92</v>
      </c>
      <c r="D45" s="123"/>
      <c r="E45" s="123"/>
      <c r="F45" s="123"/>
    </row>
    <row r="46" spans="1:19" x14ac:dyDescent="0.25">
      <c r="C46" s="184" t="s">
        <v>93</v>
      </c>
      <c r="D46" s="184"/>
      <c r="E46" s="184"/>
      <c r="F46" s="184"/>
    </row>
    <row r="47" spans="1:19" ht="38.25" customHeight="1" x14ac:dyDescent="0.25">
      <c r="C47" s="184" t="s">
        <v>94</v>
      </c>
      <c r="D47" s="184"/>
      <c r="E47" s="184"/>
      <c r="F47" s="184"/>
    </row>
    <row r="48" spans="1:19" ht="27" customHeight="1" x14ac:dyDescent="0.25">
      <c r="C48" s="184" t="s">
        <v>95</v>
      </c>
      <c r="D48" s="184"/>
      <c r="E48" s="184"/>
      <c r="F48" s="184"/>
    </row>
    <row r="49" spans="3:6" ht="26.4" x14ac:dyDescent="0.25">
      <c r="C49" s="124" t="s">
        <v>96</v>
      </c>
      <c r="D49" s="125"/>
      <c r="E49" s="125"/>
      <c r="F49" s="125"/>
    </row>
    <row r="50" spans="3:6" x14ac:dyDescent="0.25">
      <c r="C50" s="124" t="s">
        <v>97</v>
      </c>
      <c r="D50" s="126"/>
      <c r="E50" s="126"/>
      <c r="F50" s="126"/>
    </row>
    <row r="51" spans="3:6" ht="26.4" x14ac:dyDescent="0.25">
      <c r="C51" s="124" t="s">
        <v>98</v>
      </c>
      <c r="D51" s="126"/>
      <c r="E51" s="126"/>
      <c r="F51" s="126"/>
    </row>
    <row r="52" spans="3:6" ht="15.75" customHeight="1" x14ac:dyDescent="0.25">
      <c r="C52" s="124" t="s">
        <v>99</v>
      </c>
      <c r="D52" s="126"/>
      <c r="E52" s="126"/>
      <c r="F52" s="126"/>
    </row>
    <row r="53" spans="3:6" ht="24" customHeight="1" x14ac:dyDescent="0.25">
      <c r="C53" s="185" t="s">
        <v>100</v>
      </c>
      <c r="D53" s="185"/>
      <c r="E53" s="185"/>
      <c r="F53" s="185"/>
    </row>
    <row r="54" spans="3:6" x14ac:dyDescent="0.25">
      <c r="C54" s="185"/>
      <c r="D54" s="185"/>
      <c r="E54" s="185"/>
      <c r="F54" s="185"/>
    </row>
  </sheetData>
  <mergeCells count="13">
    <mergeCell ref="C46:F46"/>
    <mergeCell ref="C47:F47"/>
    <mergeCell ref="C48:F48"/>
    <mergeCell ref="C53:F54"/>
    <mergeCell ref="A6:P6"/>
    <mergeCell ref="A7:P7"/>
    <mergeCell ref="A10:A11"/>
    <mergeCell ref="C10:C11"/>
    <mergeCell ref="D10:D11"/>
    <mergeCell ref="E10:E11"/>
    <mergeCell ref="B10:B11"/>
    <mergeCell ref="F10:K10"/>
    <mergeCell ref="L10:P10"/>
  </mergeCells>
  <pageMargins left="0.25" right="0.25" top="0.75" bottom="0.75" header="0.3" footer="0.3"/>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workbookViewId="0">
      <selection activeCell="E19" sqref="E19"/>
    </sheetView>
  </sheetViews>
  <sheetFormatPr defaultColWidth="9.109375" defaultRowHeight="13.8" x14ac:dyDescent="0.25"/>
  <cols>
    <col min="1" max="1" width="5.6640625" style="1" customWidth="1"/>
    <col min="2" max="2" width="7.5546875" style="1" bestFit="1" customWidth="1"/>
    <col min="3" max="3" width="46.6640625" style="1" customWidth="1"/>
    <col min="4" max="4" width="9.109375" style="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6" width="12.6640625" style="1" customWidth="1"/>
    <col min="17" max="16384" width="9.109375" style="1"/>
  </cols>
  <sheetData>
    <row r="1" spans="1:16" ht="14.4" x14ac:dyDescent="0.3">
      <c r="A1" s="12" t="str">
        <f>'Kopsavilkuma aprekini'!B1</f>
        <v>Būves nosaukums: Ķekavas upes kreisā krasta stiprināšana un ceļa seguma remonts</v>
      </c>
      <c r="B1" s="12"/>
    </row>
    <row r="2" spans="1:16" ht="14.4" x14ac:dyDescent="0.3">
      <c r="A2" s="12" t="str">
        <f>'Kopsavilkuma aprekini'!B2</f>
        <v>Objekta nosaukums: Ķekavas upes kreisā krasta stiprināšana un ceļa seguma remonts</v>
      </c>
      <c r="B2" s="12"/>
    </row>
    <row r="3" spans="1:16" ht="14.4" x14ac:dyDescent="0.3">
      <c r="A3" s="12" t="str">
        <f>'Kopsavilkuma aprekini'!B3</f>
        <v>Objekta adrese:  "Jaunā Ķekava", kad.Nr.80700081142, Ķekava, Ķekavas pagasts, Ķekavas novads</v>
      </c>
      <c r="B3" s="12"/>
    </row>
    <row r="4" spans="1:16" ht="14.4" x14ac:dyDescent="0.3">
      <c r="A4" s="12" t="str">
        <f>'Kopsavilkuma aprekini'!B4</f>
        <v>Pasūtījuma Nr.:</v>
      </c>
      <c r="B4" s="12"/>
    </row>
    <row r="6" spans="1:16" ht="16.2" x14ac:dyDescent="0.35">
      <c r="A6" s="186" t="s">
        <v>14</v>
      </c>
      <c r="B6" s="186"/>
      <c r="C6" s="186"/>
      <c r="D6" s="186"/>
      <c r="E6" s="186"/>
      <c r="F6" s="186"/>
      <c r="G6" s="186"/>
      <c r="H6" s="186"/>
      <c r="I6" s="186"/>
      <c r="J6" s="186"/>
      <c r="K6" s="186"/>
      <c r="L6" s="186"/>
      <c r="M6" s="186"/>
      <c r="N6" s="186"/>
      <c r="O6" s="186"/>
      <c r="P6" s="186"/>
    </row>
    <row r="7" spans="1:16" x14ac:dyDescent="0.25">
      <c r="A7" s="187" t="str">
        <f>'Kopsavilkuma aprekini'!$D$14</f>
        <v>Zemes darbi</v>
      </c>
      <c r="B7" s="187"/>
      <c r="C7" s="187"/>
      <c r="D7" s="187"/>
      <c r="E7" s="187"/>
      <c r="F7" s="187"/>
      <c r="G7" s="187"/>
      <c r="H7" s="187"/>
      <c r="I7" s="187"/>
      <c r="J7" s="187"/>
      <c r="K7" s="187"/>
      <c r="L7" s="187"/>
      <c r="M7" s="187"/>
      <c r="N7" s="187"/>
      <c r="O7" s="187"/>
      <c r="P7" s="187"/>
    </row>
    <row r="8" spans="1:16" ht="14.4" x14ac:dyDescent="0.3">
      <c r="J8" s="3"/>
      <c r="K8" s="3"/>
      <c r="L8" s="3"/>
      <c r="M8" s="15"/>
      <c r="N8" s="16" t="str">
        <f>'1'!$N$8</f>
        <v>Tāmes izmaksas</v>
      </c>
      <c r="O8" s="40">
        <f>P20</f>
        <v>0</v>
      </c>
      <c r="P8" s="17" t="s">
        <v>3</v>
      </c>
    </row>
    <row r="9" spans="1:16" ht="14.4" x14ac:dyDescent="0.3">
      <c r="C9" s="74" t="str">
        <f>'1'!$C$9</f>
        <v>Tāme sastādīta 201_.gada tirgus cenās, pamatojoties uz CD, LKT, BK, DOP daļas rasējumiem un tehniskajiem noteikumiem.</v>
      </c>
      <c r="J9" s="3"/>
      <c r="K9" s="3"/>
      <c r="L9" s="3"/>
      <c r="M9" s="15"/>
      <c r="N9" s="16"/>
      <c r="O9" s="40"/>
      <c r="P9" s="16" t="s">
        <v>91</v>
      </c>
    </row>
    <row r="10" spans="1:16" x14ac:dyDescent="0.25">
      <c r="A10" s="182" t="s">
        <v>4</v>
      </c>
      <c r="B10" s="188" t="s">
        <v>34</v>
      </c>
      <c r="C10" s="182" t="s">
        <v>5</v>
      </c>
      <c r="D10" s="182" t="s">
        <v>0</v>
      </c>
      <c r="E10" s="182" t="s">
        <v>6</v>
      </c>
      <c r="F10" s="176" t="s">
        <v>37</v>
      </c>
      <c r="G10" s="177"/>
      <c r="H10" s="177"/>
      <c r="I10" s="177"/>
      <c r="J10" s="177"/>
      <c r="K10" s="178"/>
      <c r="L10" s="176" t="s">
        <v>38</v>
      </c>
      <c r="M10" s="177"/>
      <c r="N10" s="177"/>
      <c r="O10" s="177"/>
      <c r="P10" s="178"/>
    </row>
    <row r="11" spans="1:16"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row>
    <row r="12" spans="1:16" x14ac:dyDescent="0.25">
      <c r="A12" s="14">
        <v>1</v>
      </c>
      <c r="B12" s="37">
        <f>A12+1</f>
        <v>2</v>
      </c>
      <c r="C12" s="37">
        <f t="shared" ref="C12:P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6" x14ac:dyDescent="0.25">
      <c r="A13" s="98"/>
      <c r="B13" s="98"/>
      <c r="C13" s="103"/>
      <c r="D13" s="104"/>
      <c r="E13" s="134"/>
      <c r="F13" s="134"/>
      <c r="G13" s="134"/>
      <c r="H13" s="105"/>
      <c r="I13" s="105"/>
      <c r="J13" s="105"/>
      <c r="K13" s="105"/>
      <c r="L13" s="105"/>
      <c r="M13" s="105"/>
      <c r="N13" s="105"/>
      <c r="O13" s="105"/>
      <c r="P13" s="105"/>
    </row>
    <row r="14" spans="1:16" s="18" customFormat="1" ht="26.4" x14ac:dyDescent="0.25">
      <c r="A14" s="98">
        <v>1</v>
      </c>
      <c r="B14" s="129"/>
      <c r="C14" s="135" t="s">
        <v>101</v>
      </c>
      <c r="D14" s="131" t="s">
        <v>102</v>
      </c>
      <c r="E14" s="136">
        <v>378.52</v>
      </c>
      <c r="F14" s="105"/>
      <c r="G14" s="105"/>
      <c r="H14" s="121"/>
      <c r="I14" s="121"/>
      <c r="J14" s="121"/>
      <c r="K14" s="105"/>
      <c r="L14" s="105"/>
      <c r="M14" s="105"/>
      <c r="N14" s="105"/>
      <c r="O14" s="105"/>
      <c r="P14" s="105"/>
    </row>
    <row r="15" spans="1:16" s="18" customFormat="1" ht="39.6" x14ac:dyDescent="0.3">
      <c r="A15" s="98">
        <f>A14+1</f>
        <v>2</v>
      </c>
      <c r="B15" s="129"/>
      <c r="C15" s="101" t="s">
        <v>103</v>
      </c>
      <c r="D15" s="137" t="s">
        <v>104</v>
      </c>
      <c r="E15" s="136">
        <v>2963.44</v>
      </c>
      <c r="F15" s="105"/>
      <c r="G15" s="105"/>
      <c r="H15" s="121"/>
      <c r="I15" s="121"/>
      <c r="J15" s="121"/>
      <c r="K15" s="105"/>
      <c r="L15" s="105"/>
      <c r="M15" s="105"/>
      <c r="N15" s="105"/>
      <c r="O15" s="105"/>
      <c r="P15" s="105"/>
    </row>
    <row r="16" spans="1:16" s="18" customFormat="1" x14ac:dyDescent="0.3">
      <c r="A16" s="98">
        <f t="shared" ref="A16" si="1">A15+1</f>
        <v>3</v>
      </c>
      <c r="B16" s="129"/>
      <c r="C16" s="101" t="s">
        <v>105</v>
      </c>
      <c r="D16" s="131" t="s">
        <v>102</v>
      </c>
      <c r="E16" s="136">
        <v>3384.65</v>
      </c>
      <c r="F16" s="105"/>
      <c r="G16" s="105"/>
      <c r="H16" s="121"/>
      <c r="I16" s="121"/>
      <c r="J16" s="121"/>
      <c r="K16" s="105"/>
      <c r="L16" s="105"/>
      <c r="M16" s="105"/>
      <c r="N16" s="105"/>
      <c r="O16" s="105"/>
      <c r="P16" s="105"/>
    </row>
    <row r="17" spans="1:16" x14ac:dyDescent="0.25">
      <c r="A17" s="138"/>
      <c r="B17" s="138"/>
      <c r="C17" s="139"/>
      <c r="D17" s="138"/>
      <c r="E17" s="140"/>
      <c r="F17" s="105"/>
      <c r="G17" s="105"/>
      <c r="H17" s="105"/>
      <c r="I17" s="105"/>
      <c r="J17" s="105"/>
      <c r="K17" s="105"/>
      <c r="L17" s="105"/>
      <c r="M17" s="105"/>
      <c r="N17" s="105"/>
      <c r="O17" s="105"/>
      <c r="P17" s="105"/>
    </row>
    <row r="18" spans="1:16" s="11" customFormat="1" x14ac:dyDescent="0.25">
      <c r="A18" s="7"/>
      <c r="B18" s="39"/>
      <c r="C18" s="39" t="s">
        <v>8</v>
      </c>
      <c r="D18" s="8"/>
      <c r="E18" s="8"/>
      <c r="F18" s="8"/>
      <c r="G18" s="8"/>
      <c r="H18" s="8"/>
      <c r="I18" s="8"/>
      <c r="J18" s="8"/>
      <c r="K18" s="8"/>
      <c r="L18" s="9">
        <f>SUM(L14:L17)</f>
        <v>0</v>
      </c>
      <c r="M18" s="9">
        <f>SUM(M14:M17)</f>
        <v>0</v>
      </c>
      <c r="N18" s="9">
        <f>SUM(N14:N17)</f>
        <v>0</v>
      </c>
      <c r="O18" s="9">
        <f>SUM(O14:O17)</f>
        <v>0</v>
      </c>
      <c r="P18" s="10">
        <f>SUM(P14:P17)</f>
        <v>0</v>
      </c>
    </row>
    <row r="19" spans="1:16" s="11" customFormat="1" x14ac:dyDescent="0.25">
      <c r="A19" s="5"/>
      <c r="B19" s="21"/>
      <c r="C19" s="21" t="s">
        <v>45</v>
      </c>
      <c r="D19" s="6" t="s">
        <v>18</v>
      </c>
      <c r="E19" s="22"/>
      <c r="F19" s="78"/>
      <c r="G19" s="78"/>
      <c r="H19" s="19"/>
      <c r="I19" s="19"/>
      <c r="J19" s="25"/>
      <c r="K19" s="79"/>
      <c r="L19" s="79"/>
      <c r="M19" s="19"/>
      <c r="N19" s="19">
        <f>ROUND(N18*E19/100,2)</f>
        <v>0</v>
      </c>
      <c r="O19" s="19"/>
      <c r="P19" s="20">
        <f t="shared" ref="P19" si="2">SUM(M19:O19)</f>
        <v>0</v>
      </c>
    </row>
    <row r="20" spans="1:16" s="11" customFormat="1" x14ac:dyDescent="0.25">
      <c r="A20" s="7"/>
      <c r="B20" s="39"/>
      <c r="C20" s="39" t="s">
        <v>19</v>
      </c>
      <c r="D20" s="8"/>
      <c r="E20" s="8"/>
      <c r="F20" s="8"/>
      <c r="G20" s="8"/>
      <c r="H20" s="8"/>
      <c r="I20" s="8"/>
      <c r="J20" s="8"/>
      <c r="K20" s="8"/>
      <c r="L20" s="9">
        <f>L18+L19</f>
        <v>0</v>
      </c>
      <c r="M20" s="9">
        <f>M18+M19</f>
        <v>0</v>
      </c>
      <c r="N20" s="9">
        <f t="shared" ref="N20:P20" si="3">N18+N19</f>
        <v>0</v>
      </c>
      <c r="O20" s="9">
        <f t="shared" si="3"/>
        <v>0</v>
      </c>
      <c r="P20" s="10">
        <f t="shared" si="3"/>
        <v>0</v>
      </c>
    </row>
    <row r="22" spans="1:16" x14ac:dyDescent="0.25">
      <c r="N22" s="95" t="s">
        <v>56</v>
      </c>
      <c r="O22" s="95"/>
      <c r="P22" s="96">
        <f>P20</f>
        <v>0</v>
      </c>
    </row>
    <row r="25" spans="1:16" ht="15.75" customHeight="1" x14ac:dyDescent="0.25"/>
    <row r="26" spans="1:16" s="12" customFormat="1" x14ac:dyDescent="0.3">
      <c r="A26" s="12" t="str">
        <f>'1'!A41</f>
        <v>Sastādīja:                                                        _____________   201_.g.___.____________</v>
      </c>
      <c r="I26" s="12" t="str">
        <f>'1'!I41</f>
        <v>Pārbaudīja:                                                     _____________   201_.g.___.____________</v>
      </c>
    </row>
    <row r="28" spans="1:16" s="13" customFormat="1" ht="10.199999999999999" x14ac:dyDescent="0.2">
      <c r="A28" s="13" t="str">
        <f>'1'!A43</f>
        <v>Sertifikāta Nr.:</v>
      </c>
      <c r="I28" s="13" t="str">
        <f>'1'!I43</f>
        <v>Sertifikāta Nr.:</v>
      </c>
    </row>
    <row r="30" spans="1:16" ht="14.4" x14ac:dyDescent="0.3">
      <c r="B30" s="12"/>
    </row>
    <row r="31" spans="1:16" ht="15.6" x14ac:dyDescent="0.3">
      <c r="B31" s="12"/>
      <c r="C31" s="168" t="s">
        <v>92</v>
      </c>
      <c r="D31" s="125"/>
      <c r="E31" s="125"/>
      <c r="F31" s="125"/>
    </row>
    <row r="32" spans="1:16" x14ac:dyDescent="0.25">
      <c r="C32" s="184" t="s">
        <v>93</v>
      </c>
      <c r="D32" s="184"/>
      <c r="E32" s="184"/>
      <c r="F32" s="184"/>
    </row>
    <row r="33" spans="3:6" ht="42.75" customHeight="1" x14ac:dyDescent="0.25">
      <c r="C33" s="184" t="s">
        <v>94</v>
      </c>
      <c r="D33" s="184"/>
      <c r="E33" s="184"/>
      <c r="F33" s="184"/>
    </row>
    <row r="34" spans="3:6" ht="27.75" customHeight="1" x14ac:dyDescent="0.25">
      <c r="C34" s="184" t="s">
        <v>95</v>
      </c>
      <c r="D34" s="184"/>
      <c r="E34" s="184"/>
      <c r="F34" s="184"/>
    </row>
    <row r="35" spans="3:6" ht="26.4" x14ac:dyDescent="0.25">
      <c r="C35" s="124" t="s">
        <v>96</v>
      </c>
      <c r="D35" s="125"/>
      <c r="E35" s="125"/>
      <c r="F35" s="125"/>
    </row>
    <row r="36" spans="3:6" x14ac:dyDescent="0.25">
      <c r="C36" s="124" t="s">
        <v>97</v>
      </c>
      <c r="D36" s="126"/>
      <c r="E36" s="126"/>
      <c r="F36" s="126"/>
    </row>
    <row r="37" spans="3:6" ht="26.4" x14ac:dyDescent="0.25">
      <c r="C37" s="124" t="s">
        <v>98</v>
      </c>
      <c r="D37" s="126"/>
      <c r="E37" s="126"/>
      <c r="F37" s="126"/>
    </row>
    <row r="38" spans="3:6" ht="12.75" customHeight="1" x14ac:dyDescent="0.25">
      <c r="C38" s="124" t="s">
        <v>99</v>
      </c>
      <c r="D38" s="126"/>
      <c r="E38" s="126"/>
      <c r="F38" s="126"/>
    </row>
    <row r="39" spans="3:6" ht="26.25" customHeight="1" x14ac:dyDescent="0.25">
      <c r="C39" s="185" t="s">
        <v>100</v>
      </c>
      <c r="D39" s="185"/>
      <c r="E39" s="185"/>
      <c r="F39" s="185"/>
    </row>
    <row r="40" spans="3:6" ht="14.25" customHeight="1" x14ac:dyDescent="0.25">
      <c r="C40" s="185"/>
      <c r="D40" s="185"/>
      <c r="E40" s="185"/>
      <c r="F40" s="185"/>
    </row>
  </sheetData>
  <mergeCells count="13">
    <mergeCell ref="C32:F32"/>
    <mergeCell ref="C33:F33"/>
    <mergeCell ref="C34:F34"/>
    <mergeCell ref="C39:F40"/>
    <mergeCell ref="A6:P6"/>
    <mergeCell ref="A7:P7"/>
    <mergeCell ref="A10:A11"/>
    <mergeCell ref="C10:C11"/>
    <mergeCell ref="D10:D11"/>
    <mergeCell ref="E10:E11"/>
    <mergeCell ref="B10:B11"/>
    <mergeCell ref="F10:K10"/>
    <mergeCell ref="L10:P10"/>
  </mergeCells>
  <pageMargins left="0.25" right="0.25" top="0.75" bottom="0.75" header="0.3" footer="0.3"/>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topLeftCell="A7" workbookViewId="0">
      <selection activeCell="F35" sqref="F35"/>
    </sheetView>
  </sheetViews>
  <sheetFormatPr defaultColWidth="9.109375" defaultRowHeight="13.8" x14ac:dyDescent="0.25"/>
  <cols>
    <col min="1" max="1" width="5.6640625" style="1" customWidth="1"/>
    <col min="2" max="2" width="7.5546875" style="1" bestFit="1" customWidth="1"/>
    <col min="3" max="3" width="49.33203125" style="1" customWidth="1"/>
    <col min="4" max="4" width="11.6640625" style="1" customWidth="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7" width="11.6640625" style="1" customWidth="1"/>
    <col min="18" max="16384" width="9.109375" style="1"/>
  </cols>
  <sheetData>
    <row r="1" spans="1:17" ht="14.4" x14ac:dyDescent="0.3">
      <c r="A1" s="12" t="str">
        <f>'Kopsavilkuma aprekini'!B1</f>
        <v>Būves nosaukums: Ķekavas upes kreisā krasta stiprināšana un ceļa seguma remonts</v>
      </c>
      <c r="B1" s="12"/>
    </row>
    <row r="2" spans="1:17" ht="14.4" x14ac:dyDescent="0.3">
      <c r="A2" s="12" t="str">
        <f>'Kopsavilkuma aprekini'!B2</f>
        <v>Objekta nosaukums: Ķekavas upes kreisā krasta stiprināšana un ceļa seguma remonts</v>
      </c>
      <c r="B2" s="12"/>
    </row>
    <row r="3" spans="1:17" ht="14.4" x14ac:dyDescent="0.3">
      <c r="A3" s="12" t="str">
        <f>'Kopsavilkuma aprekini'!B3</f>
        <v>Objekta adrese:  "Jaunā Ķekava", kad.Nr.80700081142, Ķekava, Ķekavas pagasts, Ķekavas novads</v>
      </c>
      <c r="B3" s="12"/>
    </row>
    <row r="4" spans="1:17" ht="14.4" x14ac:dyDescent="0.3">
      <c r="A4" s="12" t="str">
        <f>'Kopsavilkuma aprekini'!B4</f>
        <v>Pasūtījuma Nr.:</v>
      </c>
      <c r="B4" s="12"/>
    </row>
    <row r="6" spans="1:17" ht="16.2" x14ac:dyDescent="0.35">
      <c r="A6" s="186" t="s">
        <v>9</v>
      </c>
      <c r="B6" s="186"/>
      <c r="C6" s="186"/>
      <c r="D6" s="186"/>
      <c r="E6" s="186"/>
      <c r="F6" s="186"/>
      <c r="G6" s="186"/>
      <c r="H6" s="186"/>
      <c r="I6" s="186"/>
      <c r="J6" s="186"/>
      <c r="K6" s="186"/>
      <c r="L6" s="186"/>
      <c r="M6" s="186"/>
      <c r="N6" s="186"/>
      <c r="O6" s="186"/>
      <c r="P6" s="186"/>
      <c r="Q6" s="31"/>
    </row>
    <row r="7" spans="1:17" x14ac:dyDescent="0.25">
      <c r="A7" s="190" t="str">
        <f>'Kopsavilkuma aprekini'!$D$15</f>
        <v>Upes krasta nostiprināšana</v>
      </c>
      <c r="B7" s="190"/>
      <c r="C7" s="190"/>
      <c r="D7" s="190"/>
      <c r="E7" s="190"/>
      <c r="F7" s="190"/>
      <c r="G7" s="190"/>
      <c r="H7" s="190"/>
      <c r="I7" s="190"/>
      <c r="J7" s="190"/>
      <c r="K7" s="190"/>
      <c r="L7" s="190"/>
      <c r="M7" s="190"/>
      <c r="N7" s="190"/>
      <c r="O7" s="190"/>
      <c r="P7" s="190"/>
      <c r="Q7" s="32"/>
    </row>
    <row r="8" spans="1:17" ht="14.4" x14ac:dyDescent="0.3">
      <c r="J8" s="3"/>
      <c r="K8" s="3"/>
      <c r="L8" s="3"/>
      <c r="M8" s="15"/>
      <c r="N8" s="16" t="str">
        <f>'1'!$N$8</f>
        <v>Tāmes izmaksas</v>
      </c>
      <c r="O8" s="40">
        <f>P27</f>
        <v>0</v>
      </c>
      <c r="P8" s="17" t="s">
        <v>3</v>
      </c>
      <c r="Q8" s="17"/>
    </row>
    <row r="9" spans="1:17" ht="14.4" x14ac:dyDescent="0.3">
      <c r="C9" s="74" t="str">
        <f>'1'!$C$9</f>
        <v>Tāme sastādīta 201_.gada tirgus cenās, pamatojoties uz CD, LKT, BK, DOP daļas rasējumiem un tehniskajiem noteikumiem.</v>
      </c>
      <c r="J9" s="3"/>
      <c r="K9" s="3"/>
      <c r="L9" s="3"/>
      <c r="M9" s="15"/>
      <c r="N9" s="16"/>
      <c r="O9" s="40"/>
      <c r="P9" s="16" t="str">
        <f>'1'!$P$9</f>
        <v>Tāme sastādīta 201_.gada ____.___________</v>
      </c>
      <c r="Q9" s="17"/>
    </row>
    <row r="10" spans="1:17" x14ac:dyDescent="0.25">
      <c r="A10" s="182" t="s">
        <v>4</v>
      </c>
      <c r="B10" s="188" t="s">
        <v>34</v>
      </c>
      <c r="C10" s="182" t="s">
        <v>5</v>
      </c>
      <c r="D10" s="182" t="s">
        <v>0</v>
      </c>
      <c r="E10" s="182" t="s">
        <v>6</v>
      </c>
      <c r="F10" s="176" t="s">
        <v>37</v>
      </c>
      <c r="G10" s="177"/>
      <c r="H10" s="177"/>
      <c r="I10" s="177"/>
      <c r="J10" s="177"/>
      <c r="K10" s="178"/>
      <c r="L10" s="176" t="s">
        <v>38</v>
      </c>
      <c r="M10" s="177"/>
      <c r="N10" s="177"/>
      <c r="O10" s="177"/>
      <c r="P10" s="178"/>
      <c r="Q10" s="33"/>
    </row>
    <row r="11" spans="1:17"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c r="Q11" s="33"/>
    </row>
    <row r="12" spans="1:17" x14ac:dyDescent="0.25">
      <c r="A12" s="14">
        <v>1</v>
      </c>
      <c r="B12" s="37">
        <f>A12+1</f>
        <v>2</v>
      </c>
      <c r="C12" s="37">
        <f t="shared" ref="C12:P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c r="Q12" s="33"/>
    </row>
    <row r="13" spans="1:17" x14ac:dyDescent="0.25">
      <c r="A13" s="98"/>
      <c r="B13" s="141"/>
      <c r="C13" s="101" t="s">
        <v>110</v>
      </c>
      <c r="D13" s="113" t="s">
        <v>73</v>
      </c>
      <c r="E13" s="136">
        <v>420.5</v>
      </c>
      <c r="F13" s="134"/>
      <c r="G13" s="134"/>
      <c r="H13" s="105"/>
      <c r="I13" s="105"/>
      <c r="J13" s="105"/>
      <c r="K13" s="105"/>
      <c r="L13" s="105"/>
      <c r="M13" s="105"/>
      <c r="N13" s="105"/>
      <c r="O13" s="105"/>
      <c r="P13" s="105"/>
      <c r="Q13" s="34"/>
    </row>
    <row r="14" spans="1:17" s="18" customFormat="1" x14ac:dyDescent="0.3">
      <c r="A14" s="98">
        <v>1</v>
      </c>
      <c r="B14" s="141"/>
      <c r="C14" s="101" t="s">
        <v>111</v>
      </c>
      <c r="D14" s="113" t="s">
        <v>73</v>
      </c>
      <c r="E14" s="136">
        <v>303.3</v>
      </c>
      <c r="F14" s="105"/>
      <c r="G14" s="105"/>
      <c r="H14" s="121"/>
      <c r="I14" s="121"/>
      <c r="J14" s="121"/>
      <c r="K14" s="105"/>
      <c r="L14" s="105"/>
      <c r="M14" s="105"/>
      <c r="N14" s="105"/>
      <c r="O14" s="105"/>
      <c r="P14" s="105"/>
    </row>
    <row r="15" spans="1:17" s="18" customFormat="1" x14ac:dyDescent="0.3">
      <c r="A15" s="98">
        <f t="shared" ref="A15:A24" si="1">A14+1</f>
        <v>2</v>
      </c>
      <c r="B15" s="141"/>
      <c r="C15" s="101" t="s">
        <v>112</v>
      </c>
      <c r="D15" s="113" t="s">
        <v>73</v>
      </c>
      <c r="E15" s="136">
        <v>238.14</v>
      </c>
      <c r="F15" s="105"/>
      <c r="G15" s="105"/>
      <c r="H15" s="121"/>
      <c r="I15" s="121"/>
      <c r="J15" s="121"/>
      <c r="K15" s="105"/>
      <c r="L15" s="105"/>
      <c r="M15" s="105"/>
      <c r="N15" s="105"/>
      <c r="O15" s="105"/>
      <c r="P15" s="105"/>
      <c r="Q15" s="34"/>
    </row>
    <row r="16" spans="1:17" s="18" customFormat="1" x14ac:dyDescent="0.25">
      <c r="A16" s="98">
        <f t="shared" si="1"/>
        <v>3</v>
      </c>
      <c r="B16" s="141"/>
      <c r="C16" s="101" t="s">
        <v>113</v>
      </c>
      <c r="D16" s="115" t="s">
        <v>104</v>
      </c>
      <c r="E16" s="136">
        <v>70.3</v>
      </c>
      <c r="F16" s="105"/>
      <c r="G16" s="105"/>
      <c r="H16" s="121"/>
      <c r="I16" s="121"/>
      <c r="J16" s="121"/>
      <c r="K16" s="105"/>
      <c r="L16" s="105"/>
      <c r="M16" s="105"/>
      <c r="N16" s="105"/>
      <c r="O16" s="105"/>
      <c r="P16" s="105"/>
      <c r="Q16" s="34"/>
    </row>
    <row r="17" spans="1:17" s="18" customFormat="1" ht="26.4" x14ac:dyDescent="0.3">
      <c r="A17" s="98">
        <f t="shared" si="1"/>
        <v>4</v>
      </c>
      <c r="B17" s="141"/>
      <c r="C17" s="101" t="s">
        <v>114</v>
      </c>
      <c r="D17" s="127" t="s">
        <v>71</v>
      </c>
      <c r="E17" s="128">
        <v>20</v>
      </c>
      <c r="F17" s="105"/>
      <c r="G17" s="105"/>
      <c r="H17" s="105"/>
      <c r="I17" s="105"/>
      <c r="J17" s="105"/>
      <c r="K17" s="105"/>
      <c r="L17" s="105"/>
      <c r="M17" s="105"/>
      <c r="N17" s="105"/>
      <c r="O17" s="105"/>
      <c r="P17" s="105"/>
      <c r="Q17" s="34"/>
    </row>
    <row r="18" spans="1:17" s="18" customFormat="1" ht="26.4" x14ac:dyDescent="0.3">
      <c r="A18" s="98">
        <f t="shared" si="1"/>
        <v>5</v>
      </c>
      <c r="B18" s="141"/>
      <c r="C18" s="101" t="s">
        <v>115</v>
      </c>
      <c r="D18" s="127" t="s">
        <v>71</v>
      </c>
      <c r="E18" s="171">
        <v>53</v>
      </c>
      <c r="F18" s="105"/>
      <c r="G18" s="105"/>
      <c r="H18" s="105"/>
      <c r="I18" s="105"/>
      <c r="J18" s="105"/>
      <c r="K18" s="105"/>
      <c r="L18" s="105"/>
      <c r="M18" s="105"/>
      <c r="N18" s="105"/>
      <c r="O18" s="105"/>
      <c r="P18" s="105"/>
      <c r="Q18" s="34"/>
    </row>
    <row r="19" spans="1:17" s="18" customFormat="1" ht="26.4" x14ac:dyDescent="0.3">
      <c r="A19" s="174" t="s">
        <v>178</v>
      </c>
      <c r="B19" s="175"/>
      <c r="C19" s="172" t="s">
        <v>179</v>
      </c>
      <c r="D19" s="173" t="s">
        <v>71</v>
      </c>
      <c r="E19" s="171">
        <v>16</v>
      </c>
      <c r="F19" s="105"/>
      <c r="G19" s="105"/>
      <c r="H19" s="105"/>
      <c r="I19" s="105"/>
      <c r="J19" s="105"/>
      <c r="K19" s="105"/>
      <c r="L19" s="105"/>
      <c r="M19" s="105"/>
      <c r="N19" s="105"/>
      <c r="O19" s="105"/>
      <c r="P19" s="105"/>
      <c r="Q19" s="34"/>
    </row>
    <row r="20" spans="1:17" s="18" customFormat="1" ht="26.4" x14ac:dyDescent="0.3">
      <c r="A20" s="98">
        <f>A18+1</f>
        <v>6</v>
      </c>
      <c r="B20" s="141"/>
      <c r="C20" s="101" t="s">
        <v>116</v>
      </c>
      <c r="D20" s="127" t="s">
        <v>71</v>
      </c>
      <c r="E20" s="128">
        <v>1</v>
      </c>
      <c r="F20" s="105"/>
      <c r="G20" s="105"/>
      <c r="H20" s="105"/>
      <c r="I20" s="105"/>
      <c r="J20" s="105"/>
      <c r="K20" s="105"/>
      <c r="L20" s="105"/>
      <c r="M20" s="105"/>
      <c r="N20" s="105"/>
      <c r="O20" s="105"/>
      <c r="P20" s="105"/>
      <c r="Q20" s="34"/>
    </row>
    <row r="21" spans="1:17" s="18" customFormat="1" x14ac:dyDescent="0.3">
      <c r="A21" s="98">
        <f t="shared" si="1"/>
        <v>7</v>
      </c>
      <c r="B21" s="141"/>
      <c r="C21" s="101" t="s">
        <v>117</v>
      </c>
      <c r="D21" s="113" t="s">
        <v>73</v>
      </c>
      <c r="E21" s="136">
        <v>416.7</v>
      </c>
      <c r="F21" s="105"/>
      <c r="G21" s="105"/>
      <c r="H21" s="121"/>
      <c r="I21" s="121"/>
      <c r="J21" s="121"/>
      <c r="K21" s="105"/>
      <c r="L21" s="105"/>
      <c r="M21" s="105"/>
      <c r="N21" s="105"/>
      <c r="O21" s="105"/>
      <c r="P21" s="105"/>
      <c r="Q21" s="34"/>
    </row>
    <row r="22" spans="1:17" s="18" customFormat="1" x14ac:dyDescent="0.25">
      <c r="A22" s="98">
        <f t="shared" si="1"/>
        <v>8</v>
      </c>
      <c r="B22" s="129"/>
      <c r="C22" s="142" t="s">
        <v>118</v>
      </c>
      <c r="D22" s="143" t="s">
        <v>17</v>
      </c>
      <c r="E22" s="114">
        <v>186</v>
      </c>
      <c r="F22" s="105"/>
      <c r="G22" s="105"/>
      <c r="H22" s="121"/>
      <c r="I22" s="121"/>
      <c r="J22" s="121"/>
      <c r="K22" s="105"/>
      <c r="L22" s="105"/>
      <c r="M22" s="105"/>
      <c r="N22" s="105"/>
      <c r="O22" s="105"/>
      <c r="P22" s="105"/>
      <c r="Q22" s="34"/>
    </row>
    <row r="23" spans="1:17" s="18" customFormat="1" x14ac:dyDescent="0.25">
      <c r="A23" s="98">
        <f t="shared" si="1"/>
        <v>9</v>
      </c>
      <c r="B23" s="129"/>
      <c r="C23" s="144" t="s">
        <v>119</v>
      </c>
      <c r="D23" s="143" t="s">
        <v>17</v>
      </c>
      <c r="E23" s="114">
        <v>300.5</v>
      </c>
      <c r="F23" s="105"/>
      <c r="G23" s="105"/>
      <c r="H23" s="121"/>
      <c r="I23" s="121"/>
      <c r="J23" s="121"/>
      <c r="K23" s="105"/>
      <c r="L23" s="105"/>
      <c r="M23" s="105"/>
      <c r="N23" s="105"/>
      <c r="O23" s="105"/>
      <c r="P23" s="105"/>
      <c r="Q23" s="34"/>
    </row>
    <row r="24" spans="1:17" s="18" customFormat="1" x14ac:dyDescent="0.25">
      <c r="A24" s="98">
        <f t="shared" si="1"/>
        <v>10</v>
      </c>
      <c r="B24" s="145"/>
      <c r="C24" s="112" t="s">
        <v>120</v>
      </c>
      <c r="D24" s="115" t="s">
        <v>104</v>
      </c>
      <c r="E24" s="114">
        <v>105.7</v>
      </c>
      <c r="F24" s="105"/>
      <c r="G24" s="105"/>
      <c r="H24" s="105"/>
      <c r="I24" s="105"/>
      <c r="J24" s="105"/>
      <c r="K24" s="105"/>
      <c r="L24" s="105"/>
      <c r="M24" s="105"/>
      <c r="N24" s="105"/>
      <c r="O24" s="105"/>
      <c r="P24" s="105"/>
      <c r="Q24" s="34"/>
    </row>
    <row r="25" spans="1:17" s="11" customFormat="1" x14ac:dyDescent="0.25">
      <c r="A25" s="7"/>
      <c r="B25" s="39"/>
      <c r="C25" s="39" t="s">
        <v>8</v>
      </c>
      <c r="D25" s="8"/>
      <c r="E25" s="8"/>
      <c r="F25" s="8"/>
      <c r="G25" s="8"/>
      <c r="H25" s="8"/>
      <c r="I25" s="8"/>
      <c r="J25" s="8"/>
      <c r="K25" s="8"/>
      <c r="L25" s="9">
        <f>SUM(L14:L24)</f>
        <v>0</v>
      </c>
      <c r="M25" s="9">
        <f>SUM(M14:M24)</f>
        <v>0</v>
      </c>
      <c r="N25" s="9">
        <f>SUM(N14:N24)</f>
        <v>0</v>
      </c>
      <c r="O25" s="9">
        <f>SUM(O14:O24)</f>
        <v>0</v>
      </c>
      <c r="P25" s="10">
        <f>SUM(P14:P24)</f>
        <v>0</v>
      </c>
      <c r="Q25" s="34"/>
    </row>
    <row r="26" spans="1:17" s="11" customFormat="1" x14ac:dyDescent="0.25">
      <c r="A26" s="5"/>
      <c r="B26" s="21"/>
      <c r="C26" s="21" t="s">
        <v>45</v>
      </c>
      <c r="D26" s="6" t="s">
        <v>18</v>
      </c>
      <c r="E26" s="22"/>
      <c r="F26" s="78"/>
      <c r="G26" s="78"/>
      <c r="H26" s="19"/>
      <c r="I26" s="19"/>
      <c r="J26" s="25"/>
      <c r="K26" s="79"/>
      <c r="L26" s="19"/>
      <c r="M26" s="19"/>
      <c r="N26" s="19">
        <f>ROUND(N25*E26/100,2)</f>
        <v>0</v>
      </c>
      <c r="O26" s="19"/>
      <c r="P26" s="20">
        <f t="shared" ref="P26" si="2">SUM(M26:O26)</f>
        <v>0</v>
      </c>
    </row>
    <row r="27" spans="1:17" s="11" customFormat="1" x14ac:dyDescent="0.25">
      <c r="A27" s="7"/>
      <c r="B27" s="39"/>
      <c r="C27" s="39" t="s">
        <v>19</v>
      </c>
      <c r="D27" s="8"/>
      <c r="E27" s="8"/>
      <c r="F27" s="8"/>
      <c r="G27" s="8"/>
      <c r="H27" s="8"/>
      <c r="I27" s="8"/>
      <c r="J27" s="8"/>
      <c r="K27" s="8"/>
      <c r="L27" s="9">
        <f>L25+L26</f>
        <v>0</v>
      </c>
      <c r="M27" s="9">
        <f>M25+M26</f>
        <v>0</v>
      </c>
      <c r="N27" s="9">
        <f t="shared" ref="N27:P27" si="3">N25+N26</f>
        <v>0</v>
      </c>
      <c r="O27" s="9">
        <f t="shared" si="3"/>
        <v>0</v>
      </c>
      <c r="P27" s="10">
        <f t="shared" si="3"/>
        <v>0</v>
      </c>
      <c r="Q27" s="26"/>
    </row>
    <row r="28" spans="1:17" x14ac:dyDescent="0.25">
      <c r="Q28" s="34"/>
    </row>
    <row r="29" spans="1:17" x14ac:dyDescent="0.25">
      <c r="N29" s="95" t="s">
        <v>56</v>
      </c>
      <c r="O29" s="95"/>
      <c r="P29" s="96">
        <f>P27</f>
        <v>0</v>
      </c>
      <c r="Q29" s="34"/>
    </row>
    <row r="30" spans="1:17" x14ac:dyDescent="0.25">
      <c r="Q30" s="34"/>
    </row>
    <row r="31" spans="1:17" x14ac:dyDescent="0.25">
      <c r="Q31" s="34"/>
    </row>
    <row r="32" spans="1:17" x14ac:dyDescent="0.25">
      <c r="Q32" s="34"/>
    </row>
    <row r="33" spans="1:17" x14ac:dyDescent="0.25">
      <c r="Q33" s="34"/>
    </row>
    <row r="34" spans="1:17" x14ac:dyDescent="0.25">
      <c r="Q34" s="34"/>
    </row>
    <row r="35" spans="1:17" ht="15.75" customHeight="1" x14ac:dyDescent="0.25">
      <c r="Q35" s="34"/>
    </row>
    <row r="36" spans="1:17" s="12" customFormat="1" ht="14.4" x14ac:dyDescent="0.3">
      <c r="A36" s="12" t="str">
        <f>'1'!A41</f>
        <v>Sastādīja:                                                        _____________   201_.g.___.____________</v>
      </c>
      <c r="B36" s="1"/>
      <c r="I36" s="12" t="str">
        <f>'1'!I41</f>
        <v>Pārbaudīja:                                                     _____________   201_.g.___.____________</v>
      </c>
      <c r="Q36" s="34"/>
    </row>
    <row r="38" spans="1:17" s="13" customFormat="1" x14ac:dyDescent="0.25">
      <c r="A38" s="13" t="str">
        <f>'1'!A43</f>
        <v>Sertifikāta Nr.:</v>
      </c>
      <c r="B38" s="1"/>
      <c r="I38" s="13" t="str">
        <f>'1'!I43</f>
        <v>Sertifikāta Nr.:</v>
      </c>
    </row>
    <row r="40" spans="1:17" ht="15.6" x14ac:dyDescent="0.3">
      <c r="C40" s="168" t="s">
        <v>92</v>
      </c>
    </row>
    <row r="41" spans="1:17" x14ac:dyDescent="0.25">
      <c r="C41" s="184" t="s">
        <v>93</v>
      </c>
      <c r="D41" s="184"/>
      <c r="E41" s="184"/>
      <c r="F41" s="184"/>
    </row>
    <row r="42" spans="1:17" ht="25.5" customHeight="1" x14ac:dyDescent="0.25">
      <c r="C42" s="184" t="s">
        <v>94</v>
      </c>
      <c r="D42" s="184"/>
      <c r="E42" s="184"/>
      <c r="F42" s="184"/>
    </row>
    <row r="43" spans="1:17" ht="27.75" customHeight="1" x14ac:dyDescent="0.25">
      <c r="C43" s="184" t="s">
        <v>95</v>
      </c>
      <c r="D43" s="184"/>
      <c r="E43" s="184"/>
      <c r="F43" s="184"/>
    </row>
    <row r="44" spans="1:17" ht="26.4" x14ac:dyDescent="0.25">
      <c r="C44" s="124" t="s">
        <v>96</v>
      </c>
      <c r="D44" s="125"/>
      <c r="E44" s="125"/>
      <c r="F44" s="125"/>
    </row>
    <row r="45" spans="1:17" x14ac:dyDescent="0.25">
      <c r="C45" s="124" t="s">
        <v>97</v>
      </c>
      <c r="D45" s="126"/>
      <c r="E45" s="126"/>
      <c r="F45" s="126"/>
    </row>
    <row r="46" spans="1:17" ht="26.4" x14ac:dyDescent="0.25">
      <c r="C46" s="124" t="s">
        <v>98</v>
      </c>
      <c r="D46" s="126"/>
      <c r="E46" s="126"/>
      <c r="F46" s="126"/>
    </row>
    <row r="47" spans="1:17" x14ac:dyDescent="0.25">
      <c r="C47" s="124" t="s">
        <v>99</v>
      </c>
      <c r="D47" s="126"/>
      <c r="E47" s="126"/>
      <c r="F47" s="126"/>
    </row>
    <row r="48" spans="1:17" x14ac:dyDescent="0.25">
      <c r="C48" s="185" t="s">
        <v>100</v>
      </c>
      <c r="D48" s="185"/>
      <c r="E48" s="185"/>
      <c r="F48" s="185"/>
    </row>
    <row r="49" spans="3:6" x14ac:dyDescent="0.25">
      <c r="C49" s="185"/>
      <c r="D49" s="185"/>
      <c r="E49" s="185"/>
      <c r="F49" s="185"/>
    </row>
  </sheetData>
  <mergeCells count="13">
    <mergeCell ref="C41:F41"/>
    <mergeCell ref="C42:F42"/>
    <mergeCell ref="C43:F43"/>
    <mergeCell ref="C48:F49"/>
    <mergeCell ref="A6:P6"/>
    <mergeCell ref="A7:P7"/>
    <mergeCell ref="A10:A11"/>
    <mergeCell ref="C10:C11"/>
    <mergeCell ref="D10:D11"/>
    <mergeCell ref="E10:E11"/>
    <mergeCell ref="B10:B11"/>
    <mergeCell ref="F10:K10"/>
    <mergeCell ref="L10:P10"/>
  </mergeCells>
  <pageMargins left="0.25" right="0.25"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topLeftCell="A29" workbookViewId="0">
      <selection activeCell="E36" sqref="E36"/>
    </sheetView>
  </sheetViews>
  <sheetFormatPr defaultColWidth="9.109375" defaultRowHeight="13.8" x14ac:dyDescent="0.25"/>
  <cols>
    <col min="1" max="1" width="5.6640625" style="1" customWidth="1"/>
    <col min="2" max="2" width="7.5546875" style="1" bestFit="1" customWidth="1"/>
    <col min="3" max="3" width="51.44140625" style="1" customWidth="1"/>
    <col min="4" max="4" width="9.109375" style="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6" width="11.6640625" style="1" customWidth="1"/>
    <col min="17" max="16384" width="9.109375" style="1"/>
  </cols>
  <sheetData>
    <row r="1" spans="1:16" ht="14.4" x14ac:dyDescent="0.3">
      <c r="A1" s="12" t="str">
        <f>'Kopsavilkuma aprekini'!B1</f>
        <v>Būves nosaukums: Ķekavas upes kreisā krasta stiprināšana un ceļa seguma remonts</v>
      </c>
      <c r="B1" s="12"/>
    </row>
    <row r="2" spans="1:16" ht="14.4" x14ac:dyDescent="0.3">
      <c r="A2" s="12" t="str">
        <f>'Kopsavilkuma aprekini'!B2</f>
        <v>Objekta nosaukums: Ķekavas upes kreisā krasta stiprināšana un ceļa seguma remonts</v>
      </c>
      <c r="B2" s="12"/>
    </row>
    <row r="3" spans="1:16" ht="14.4" x14ac:dyDescent="0.3">
      <c r="A3" s="12" t="str">
        <f>'Kopsavilkuma aprekini'!B3</f>
        <v>Objekta adrese:  "Jaunā Ķekava", kad.Nr.80700081142, Ķekava, Ķekavas pagasts, Ķekavas novads</v>
      </c>
      <c r="B3" s="12"/>
    </row>
    <row r="4" spans="1:16" ht="14.4" x14ac:dyDescent="0.3">
      <c r="A4" s="12" t="str">
        <f>'Kopsavilkuma aprekini'!B4</f>
        <v>Pasūtījuma Nr.:</v>
      </c>
      <c r="B4" s="12"/>
    </row>
    <row r="6" spans="1:16" ht="16.2" x14ac:dyDescent="0.35">
      <c r="A6" s="186" t="s">
        <v>10</v>
      </c>
      <c r="B6" s="186"/>
      <c r="C6" s="186"/>
      <c r="D6" s="186"/>
      <c r="E6" s="186"/>
      <c r="F6" s="186"/>
      <c r="G6" s="186"/>
      <c r="H6" s="186"/>
      <c r="I6" s="186"/>
      <c r="J6" s="186"/>
      <c r="K6" s="186"/>
      <c r="L6" s="186"/>
      <c r="M6" s="186"/>
      <c r="N6" s="186"/>
      <c r="O6" s="186"/>
      <c r="P6" s="186"/>
    </row>
    <row r="7" spans="1:16" x14ac:dyDescent="0.25">
      <c r="A7" s="190" t="str">
        <f>'Kopsavilkuma aprekini'!$D$16</f>
        <v>Lietus ūdens kanalizācijas izbūve</v>
      </c>
      <c r="B7" s="190"/>
      <c r="C7" s="190"/>
      <c r="D7" s="190"/>
      <c r="E7" s="190"/>
      <c r="F7" s="190"/>
      <c r="G7" s="190"/>
      <c r="H7" s="190"/>
      <c r="I7" s="190"/>
      <c r="J7" s="190"/>
      <c r="K7" s="190"/>
      <c r="L7" s="190"/>
      <c r="M7" s="190"/>
      <c r="N7" s="190"/>
      <c r="O7" s="190"/>
      <c r="P7" s="190"/>
    </row>
    <row r="8" spans="1:16" ht="14.4" x14ac:dyDescent="0.3">
      <c r="J8" s="3"/>
      <c r="K8" s="3"/>
      <c r="L8" s="3"/>
      <c r="M8" s="15"/>
      <c r="N8" s="16" t="str">
        <f>'1'!$N$8</f>
        <v>Tāmes izmaksas</v>
      </c>
      <c r="O8" s="40">
        <f>P37</f>
        <v>0</v>
      </c>
      <c r="P8" s="17" t="s">
        <v>3</v>
      </c>
    </row>
    <row r="9" spans="1:16" ht="14.4" x14ac:dyDescent="0.3">
      <c r="C9" s="74" t="str">
        <f>'1'!$C$9</f>
        <v>Tāme sastādīta 201_.gada tirgus cenās, pamatojoties uz CD, LKT, BK, DOP daļas rasējumiem un tehniskajiem noteikumiem.</v>
      </c>
      <c r="J9" s="3"/>
      <c r="K9" s="3"/>
      <c r="L9" s="3"/>
      <c r="M9" s="15"/>
      <c r="N9" s="16"/>
      <c r="O9" s="40"/>
      <c r="P9" s="16" t="str">
        <f>'1'!$P$9</f>
        <v>Tāme sastādīta 201_.gada ____.___________</v>
      </c>
    </row>
    <row r="10" spans="1:16" x14ac:dyDescent="0.25">
      <c r="A10" s="182" t="s">
        <v>4</v>
      </c>
      <c r="B10" s="188" t="s">
        <v>34</v>
      </c>
      <c r="C10" s="182" t="s">
        <v>5</v>
      </c>
      <c r="D10" s="182" t="s">
        <v>0</v>
      </c>
      <c r="E10" s="182" t="s">
        <v>6</v>
      </c>
      <c r="F10" s="176" t="s">
        <v>37</v>
      </c>
      <c r="G10" s="177"/>
      <c r="H10" s="177"/>
      <c r="I10" s="177"/>
      <c r="J10" s="177"/>
      <c r="K10" s="178"/>
      <c r="L10" s="176" t="s">
        <v>38</v>
      </c>
      <c r="M10" s="177"/>
      <c r="N10" s="177"/>
      <c r="O10" s="177"/>
      <c r="P10" s="178"/>
    </row>
    <row r="11" spans="1:16"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row>
    <row r="12" spans="1:16" x14ac:dyDescent="0.25">
      <c r="A12" s="14">
        <v>1</v>
      </c>
      <c r="B12" s="37">
        <f>A12+1</f>
        <v>2</v>
      </c>
      <c r="C12" s="37">
        <f t="shared" ref="C12:P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6" x14ac:dyDescent="0.25">
      <c r="A13" s="98"/>
      <c r="B13" s="98"/>
      <c r="C13" s="98"/>
      <c r="D13" s="98"/>
      <c r="E13" s="98"/>
      <c r="F13" s="98"/>
      <c r="G13" s="98"/>
      <c r="H13" s="98"/>
      <c r="I13" s="98"/>
      <c r="J13" s="98"/>
      <c r="K13" s="98"/>
      <c r="L13" s="98"/>
      <c r="M13" s="98"/>
      <c r="N13" s="98"/>
      <c r="O13" s="98"/>
      <c r="P13" s="98"/>
    </row>
    <row r="14" spans="1:16" x14ac:dyDescent="0.25">
      <c r="A14" s="98">
        <v>1</v>
      </c>
      <c r="B14" s="145"/>
      <c r="C14" s="101" t="s">
        <v>121</v>
      </c>
      <c r="D14" s="127" t="s">
        <v>143</v>
      </c>
      <c r="E14" s="136">
        <v>533.29999999999995</v>
      </c>
      <c r="F14" s="134"/>
      <c r="G14" s="134"/>
      <c r="H14" s="105"/>
      <c r="I14" s="105"/>
      <c r="J14" s="105"/>
      <c r="K14" s="105"/>
      <c r="L14" s="105"/>
      <c r="M14" s="105"/>
      <c r="N14" s="105"/>
      <c r="O14" s="105"/>
      <c r="P14" s="105"/>
    </row>
    <row r="15" spans="1:16" s="18" customFormat="1" x14ac:dyDescent="0.3">
      <c r="A15" s="98">
        <v>2</v>
      </c>
      <c r="B15" s="145"/>
      <c r="C15" s="101" t="s">
        <v>122</v>
      </c>
      <c r="D15" s="127" t="s">
        <v>143</v>
      </c>
      <c r="E15" s="136">
        <v>76.2</v>
      </c>
      <c r="F15" s="105"/>
      <c r="G15" s="105"/>
      <c r="H15" s="105"/>
      <c r="I15" s="105"/>
      <c r="J15" s="105"/>
      <c r="K15" s="105"/>
      <c r="L15" s="105"/>
      <c r="M15" s="105"/>
      <c r="N15" s="105"/>
      <c r="O15" s="105"/>
      <c r="P15" s="105"/>
    </row>
    <row r="16" spans="1:16" s="18" customFormat="1" x14ac:dyDescent="0.3">
      <c r="A16" s="98">
        <f t="shared" ref="A16:A34" si="1">A15+1</f>
        <v>3</v>
      </c>
      <c r="B16" s="145"/>
      <c r="C16" s="101" t="s">
        <v>123</v>
      </c>
      <c r="D16" s="127" t="s">
        <v>143</v>
      </c>
      <c r="E16" s="136">
        <v>457.1</v>
      </c>
      <c r="F16" s="105"/>
      <c r="G16" s="105"/>
      <c r="H16" s="105"/>
      <c r="I16" s="105"/>
      <c r="J16" s="105"/>
      <c r="K16" s="105"/>
      <c r="L16" s="105"/>
      <c r="M16" s="105"/>
      <c r="N16" s="105"/>
      <c r="O16" s="105"/>
      <c r="P16" s="105"/>
    </row>
    <row r="17" spans="1:16" s="18" customFormat="1" x14ac:dyDescent="0.3">
      <c r="A17" s="98">
        <f t="shared" si="1"/>
        <v>4</v>
      </c>
      <c r="B17" s="145"/>
      <c r="C17" s="101" t="s">
        <v>124</v>
      </c>
      <c r="D17" s="127" t="s">
        <v>1</v>
      </c>
      <c r="E17" s="136">
        <v>20</v>
      </c>
      <c r="F17" s="105"/>
      <c r="G17" s="105"/>
      <c r="H17" s="105"/>
      <c r="I17" s="105"/>
      <c r="J17" s="105"/>
      <c r="K17" s="105"/>
      <c r="L17" s="105"/>
      <c r="M17" s="105"/>
      <c r="N17" s="105"/>
      <c r="O17" s="105"/>
      <c r="P17" s="105"/>
    </row>
    <row r="18" spans="1:16" s="18" customFormat="1" x14ac:dyDescent="0.3">
      <c r="A18" s="98">
        <f t="shared" si="1"/>
        <v>5</v>
      </c>
      <c r="B18" s="145"/>
      <c r="C18" s="101" t="s">
        <v>125</v>
      </c>
      <c r="D18" s="127" t="s">
        <v>1</v>
      </c>
      <c r="E18" s="136">
        <v>170</v>
      </c>
      <c r="F18" s="105"/>
      <c r="G18" s="105"/>
      <c r="H18" s="105"/>
      <c r="I18" s="105"/>
      <c r="J18" s="105"/>
      <c r="K18" s="105"/>
      <c r="L18" s="105"/>
      <c r="M18" s="105"/>
      <c r="N18" s="105"/>
      <c r="O18" s="105"/>
      <c r="P18" s="105"/>
    </row>
    <row r="19" spans="1:16" s="18" customFormat="1" x14ac:dyDescent="0.3">
      <c r="A19" s="98">
        <f t="shared" si="1"/>
        <v>6</v>
      </c>
      <c r="B19" s="141"/>
      <c r="C19" s="101" t="s">
        <v>126</v>
      </c>
      <c r="D19" s="127" t="s">
        <v>1</v>
      </c>
      <c r="E19" s="136">
        <v>66.8</v>
      </c>
      <c r="F19" s="105"/>
      <c r="G19" s="105"/>
      <c r="H19" s="105"/>
      <c r="I19" s="105"/>
      <c r="J19" s="105"/>
      <c r="K19" s="105"/>
      <c r="L19" s="105"/>
      <c r="M19" s="105"/>
      <c r="N19" s="105"/>
      <c r="O19" s="105"/>
      <c r="P19" s="105"/>
    </row>
    <row r="20" spans="1:16" s="18" customFormat="1" x14ac:dyDescent="0.3">
      <c r="A20" s="98">
        <f t="shared" si="1"/>
        <v>7</v>
      </c>
      <c r="B20" s="141"/>
      <c r="C20" s="161" t="s">
        <v>127</v>
      </c>
      <c r="D20" s="127" t="s">
        <v>144</v>
      </c>
      <c r="E20" s="128">
        <v>1</v>
      </c>
      <c r="F20" s="105"/>
      <c r="G20" s="105"/>
      <c r="H20" s="105"/>
      <c r="I20" s="105"/>
      <c r="J20" s="105"/>
      <c r="K20" s="105"/>
      <c r="L20" s="105"/>
      <c r="M20" s="105"/>
      <c r="N20" s="105"/>
      <c r="O20" s="105"/>
      <c r="P20" s="105"/>
    </row>
    <row r="21" spans="1:16" s="18" customFormat="1" x14ac:dyDescent="0.3">
      <c r="A21" s="98">
        <f t="shared" si="1"/>
        <v>8</v>
      </c>
      <c r="B21" s="141"/>
      <c r="C21" s="161" t="s">
        <v>128</v>
      </c>
      <c r="D21" s="127" t="s">
        <v>144</v>
      </c>
      <c r="E21" s="128">
        <v>16</v>
      </c>
      <c r="F21" s="105"/>
      <c r="G21" s="105"/>
      <c r="H21" s="105"/>
      <c r="I21" s="105"/>
      <c r="J21" s="105"/>
      <c r="K21" s="105"/>
      <c r="L21" s="105"/>
      <c r="M21" s="105"/>
      <c r="N21" s="105"/>
      <c r="O21" s="105"/>
      <c r="P21" s="105"/>
    </row>
    <row r="22" spans="1:16" s="18" customFormat="1" x14ac:dyDescent="0.25">
      <c r="A22" s="98">
        <f t="shared" si="1"/>
        <v>9</v>
      </c>
      <c r="B22" s="141"/>
      <c r="C22" s="161" t="s">
        <v>129</v>
      </c>
      <c r="D22" s="162" t="s">
        <v>144</v>
      </c>
      <c r="E22" s="163">
        <v>23</v>
      </c>
      <c r="F22" s="105"/>
      <c r="G22" s="105"/>
      <c r="H22" s="105"/>
      <c r="I22" s="105"/>
      <c r="J22" s="105"/>
      <c r="K22" s="105"/>
      <c r="L22" s="105"/>
      <c r="M22" s="105"/>
      <c r="N22" s="105"/>
      <c r="O22" s="105"/>
      <c r="P22" s="105"/>
    </row>
    <row r="23" spans="1:16" s="18" customFormat="1" ht="26.4" x14ac:dyDescent="0.25">
      <c r="A23" s="98">
        <f t="shared" si="1"/>
        <v>10</v>
      </c>
      <c r="B23" s="164"/>
      <c r="C23" s="165" t="s">
        <v>130</v>
      </c>
      <c r="D23" s="166" t="s">
        <v>144</v>
      </c>
      <c r="E23" s="167">
        <v>8</v>
      </c>
      <c r="F23" s="105"/>
      <c r="G23" s="105"/>
      <c r="H23" s="105"/>
      <c r="I23" s="105"/>
      <c r="J23" s="105"/>
      <c r="K23" s="105"/>
      <c r="L23" s="105"/>
      <c r="M23" s="105"/>
      <c r="N23" s="105"/>
      <c r="O23" s="105"/>
      <c r="P23" s="105"/>
    </row>
    <row r="24" spans="1:16" s="18" customFormat="1" ht="26.4" x14ac:dyDescent="0.25">
      <c r="A24" s="98">
        <f t="shared" si="1"/>
        <v>11</v>
      </c>
      <c r="B24" s="164"/>
      <c r="C24" s="165" t="s">
        <v>131</v>
      </c>
      <c r="D24" s="166" t="s">
        <v>144</v>
      </c>
      <c r="E24" s="167">
        <v>1</v>
      </c>
      <c r="F24" s="105"/>
      <c r="G24" s="105"/>
      <c r="H24" s="105"/>
      <c r="I24" s="105"/>
      <c r="J24" s="105"/>
      <c r="K24" s="105"/>
      <c r="L24" s="105"/>
      <c r="M24" s="105"/>
      <c r="N24" s="105"/>
      <c r="O24" s="105"/>
      <c r="P24" s="105"/>
    </row>
    <row r="25" spans="1:16" s="18" customFormat="1" x14ac:dyDescent="0.25">
      <c r="A25" s="98">
        <f t="shared" si="1"/>
        <v>12</v>
      </c>
      <c r="B25" s="164"/>
      <c r="C25" s="165" t="s">
        <v>132</v>
      </c>
      <c r="D25" s="166" t="s">
        <v>71</v>
      </c>
      <c r="E25" s="167">
        <v>7</v>
      </c>
      <c r="F25" s="105"/>
      <c r="G25" s="105"/>
      <c r="H25" s="105"/>
      <c r="I25" s="105"/>
      <c r="J25" s="105"/>
      <c r="K25" s="105"/>
      <c r="L25" s="105"/>
      <c r="M25" s="105"/>
      <c r="N25" s="105"/>
      <c r="O25" s="105"/>
      <c r="P25" s="105"/>
    </row>
    <row r="26" spans="1:16" s="18" customFormat="1" x14ac:dyDescent="0.25">
      <c r="A26" s="98">
        <f t="shared" si="1"/>
        <v>13</v>
      </c>
      <c r="B26" s="164"/>
      <c r="C26" s="161" t="s">
        <v>133</v>
      </c>
      <c r="D26" s="162" t="s">
        <v>144</v>
      </c>
      <c r="E26" s="163">
        <v>8</v>
      </c>
      <c r="F26" s="105"/>
      <c r="G26" s="105"/>
      <c r="H26" s="105"/>
      <c r="I26" s="105"/>
      <c r="J26" s="105"/>
      <c r="K26" s="105"/>
      <c r="L26" s="105"/>
      <c r="M26" s="105"/>
      <c r="N26" s="105"/>
      <c r="O26" s="105"/>
      <c r="P26" s="105"/>
    </row>
    <row r="27" spans="1:16" s="18" customFormat="1" x14ac:dyDescent="0.3">
      <c r="A27" s="98">
        <f t="shared" si="1"/>
        <v>14</v>
      </c>
      <c r="B27" s="141"/>
      <c r="C27" s="157" t="s">
        <v>134</v>
      </c>
      <c r="D27" s="127"/>
      <c r="E27" s="136"/>
      <c r="F27" s="105"/>
      <c r="G27" s="105"/>
      <c r="H27" s="105"/>
      <c r="I27" s="105"/>
      <c r="J27" s="105"/>
      <c r="K27" s="105"/>
      <c r="L27" s="105"/>
      <c r="M27" s="105"/>
      <c r="N27" s="105"/>
      <c r="O27" s="105"/>
      <c r="P27" s="105"/>
    </row>
    <row r="28" spans="1:16" s="18" customFormat="1" ht="26.4" x14ac:dyDescent="0.3">
      <c r="A28" s="141" t="s">
        <v>135</v>
      </c>
      <c r="B28" s="141"/>
      <c r="C28" s="101" t="s">
        <v>136</v>
      </c>
      <c r="D28" s="127" t="s">
        <v>143</v>
      </c>
      <c r="E28" s="136">
        <v>0.15</v>
      </c>
      <c r="F28" s="105"/>
      <c r="G28" s="105"/>
      <c r="H28" s="105"/>
      <c r="I28" s="105"/>
      <c r="J28" s="105"/>
      <c r="K28" s="105"/>
      <c r="L28" s="105"/>
      <c r="M28" s="105"/>
      <c r="N28" s="105"/>
      <c r="O28" s="105"/>
      <c r="P28" s="105"/>
    </row>
    <row r="29" spans="1:16" s="18" customFormat="1" ht="26.4" x14ac:dyDescent="0.3">
      <c r="A29" s="141" t="s">
        <v>135</v>
      </c>
      <c r="B29" s="141"/>
      <c r="C29" s="101" t="s">
        <v>137</v>
      </c>
      <c r="D29" s="127" t="s">
        <v>143</v>
      </c>
      <c r="E29" s="136">
        <v>2.04</v>
      </c>
      <c r="F29" s="105"/>
      <c r="G29" s="105"/>
      <c r="H29" s="105"/>
      <c r="I29" s="105"/>
      <c r="J29" s="105"/>
      <c r="K29" s="105"/>
      <c r="L29" s="105"/>
      <c r="M29" s="105"/>
      <c r="N29" s="105"/>
      <c r="O29" s="105"/>
      <c r="P29" s="105"/>
    </row>
    <row r="30" spans="1:16" s="18" customFormat="1" ht="26.4" x14ac:dyDescent="0.3">
      <c r="A30" s="141" t="s">
        <v>135</v>
      </c>
      <c r="B30" s="141"/>
      <c r="C30" s="101" t="s">
        <v>138</v>
      </c>
      <c r="D30" s="127" t="s">
        <v>143</v>
      </c>
      <c r="E30" s="136">
        <v>0.78</v>
      </c>
      <c r="F30" s="105"/>
      <c r="G30" s="105"/>
      <c r="H30" s="105"/>
      <c r="I30" s="105"/>
      <c r="J30" s="105"/>
      <c r="K30" s="105"/>
      <c r="L30" s="105"/>
      <c r="M30" s="105"/>
      <c r="N30" s="105"/>
      <c r="O30" s="105"/>
      <c r="P30" s="105"/>
    </row>
    <row r="31" spans="1:16" s="18" customFormat="1" x14ac:dyDescent="0.3">
      <c r="A31" s="98">
        <v>14</v>
      </c>
      <c r="B31" s="141"/>
      <c r="C31" s="101" t="s">
        <v>139</v>
      </c>
      <c r="D31" s="127" t="s">
        <v>145</v>
      </c>
      <c r="E31" s="128">
        <v>4</v>
      </c>
      <c r="F31" s="105"/>
      <c r="G31" s="105"/>
      <c r="H31" s="105"/>
      <c r="I31" s="105"/>
      <c r="J31" s="105"/>
      <c r="K31" s="105"/>
      <c r="L31" s="105"/>
      <c r="M31" s="105"/>
      <c r="N31" s="105"/>
      <c r="O31" s="105"/>
      <c r="P31" s="105"/>
    </row>
    <row r="32" spans="1:16" s="18" customFormat="1" x14ac:dyDescent="0.3">
      <c r="A32" s="98">
        <f t="shared" si="1"/>
        <v>15</v>
      </c>
      <c r="B32" s="141"/>
      <c r="C32" s="101" t="s">
        <v>140</v>
      </c>
      <c r="D32" s="127" t="s">
        <v>7</v>
      </c>
      <c r="E32" s="128">
        <v>1</v>
      </c>
      <c r="F32" s="105"/>
      <c r="G32" s="105"/>
      <c r="H32" s="105"/>
      <c r="I32" s="105"/>
      <c r="J32" s="105"/>
      <c r="K32" s="105"/>
      <c r="L32" s="105"/>
      <c r="M32" s="105"/>
      <c r="N32" s="105"/>
      <c r="O32" s="105"/>
      <c r="P32" s="105"/>
    </row>
    <row r="33" spans="1:19" s="18" customFormat="1" ht="26.4" x14ac:dyDescent="0.3">
      <c r="A33" s="98">
        <f t="shared" si="1"/>
        <v>16</v>
      </c>
      <c r="B33" s="141"/>
      <c r="C33" s="101" t="s">
        <v>141</v>
      </c>
      <c r="D33" s="127" t="s">
        <v>146</v>
      </c>
      <c r="E33" s="128">
        <v>1</v>
      </c>
      <c r="F33" s="105"/>
      <c r="G33" s="105"/>
      <c r="H33" s="105"/>
      <c r="I33" s="105"/>
      <c r="J33" s="105"/>
      <c r="K33" s="105"/>
      <c r="L33" s="105"/>
      <c r="M33" s="105"/>
      <c r="N33" s="105"/>
      <c r="O33" s="105"/>
      <c r="P33" s="105"/>
    </row>
    <row r="34" spans="1:19" s="18" customFormat="1" x14ac:dyDescent="0.3">
      <c r="A34" s="98">
        <f t="shared" si="1"/>
        <v>17</v>
      </c>
      <c r="B34" s="141"/>
      <c r="C34" s="101" t="s">
        <v>142</v>
      </c>
      <c r="D34" s="127" t="s">
        <v>7</v>
      </c>
      <c r="E34" s="128">
        <v>1</v>
      </c>
      <c r="F34" s="105"/>
      <c r="G34" s="105"/>
      <c r="H34" s="105"/>
      <c r="I34" s="105"/>
      <c r="J34" s="105"/>
      <c r="K34" s="105"/>
      <c r="L34" s="105"/>
      <c r="M34" s="105"/>
      <c r="N34" s="105"/>
      <c r="O34" s="105"/>
      <c r="P34" s="105"/>
    </row>
    <row r="35" spans="1:19" s="11" customFormat="1" x14ac:dyDescent="0.25">
      <c r="A35" s="7"/>
      <c r="B35" s="39"/>
      <c r="C35" s="39" t="s">
        <v>8</v>
      </c>
      <c r="D35" s="8"/>
      <c r="E35" s="8"/>
      <c r="F35" s="8"/>
      <c r="G35" s="8"/>
      <c r="H35" s="8"/>
      <c r="I35" s="8"/>
      <c r="J35" s="8"/>
      <c r="K35" s="8"/>
      <c r="L35" s="9">
        <f>SUM(L15:L34)</f>
        <v>0</v>
      </c>
      <c r="M35" s="9">
        <f>SUM(M15:M34)</f>
        <v>0</v>
      </c>
      <c r="N35" s="9">
        <f>SUM(N15:N34)</f>
        <v>0</v>
      </c>
      <c r="O35" s="9">
        <f>SUM(O15:O34)</f>
        <v>0</v>
      </c>
      <c r="P35" s="10">
        <f>SUM(P15:P34)</f>
        <v>0</v>
      </c>
    </row>
    <row r="36" spans="1:19" s="11" customFormat="1" x14ac:dyDescent="0.25">
      <c r="A36" s="5"/>
      <c r="B36" s="21"/>
      <c r="C36" s="21" t="s">
        <v>45</v>
      </c>
      <c r="D36" s="6" t="s">
        <v>18</v>
      </c>
      <c r="E36" s="22"/>
      <c r="F36" s="78"/>
      <c r="G36" s="78"/>
      <c r="H36" s="19"/>
      <c r="I36" s="19"/>
      <c r="J36" s="25"/>
      <c r="K36" s="79"/>
      <c r="L36" s="19"/>
      <c r="M36" s="19"/>
      <c r="N36" s="19">
        <f>ROUND(N35*E36/100,2)</f>
        <v>0</v>
      </c>
      <c r="O36" s="19"/>
      <c r="P36" s="20">
        <f t="shared" ref="P36" si="2">SUM(M36:O36)</f>
        <v>0</v>
      </c>
    </row>
    <row r="37" spans="1:19" s="11" customFormat="1" x14ac:dyDescent="0.25">
      <c r="A37" s="7"/>
      <c r="B37" s="39"/>
      <c r="C37" s="39" t="s">
        <v>19</v>
      </c>
      <c r="D37" s="8"/>
      <c r="E37" s="8"/>
      <c r="F37" s="8"/>
      <c r="G37" s="8"/>
      <c r="H37" s="8"/>
      <c r="I37" s="8"/>
      <c r="J37" s="8"/>
      <c r="K37" s="8"/>
      <c r="L37" s="9">
        <f>L35+L36</f>
        <v>0</v>
      </c>
      <c r="M37" s="9">
        <f>M35+M36</f>
        <v>0</v>
      </c>
      <c r="N37" s="9">
        <f t="shared" ref="N37:P37" si="3">N35+N36</f>
        <v>0</v>
      </c>
      <c r="O37" s="9">
        <f t="shared" si="3"/>
        <v>0</v>
      </c>
      <c r="P37" s="10">
        <f t="shared" si="3"/>
        <v>0</v>
      </c>
      <c r="Q37" s="26"/>
      <c r="R37" s="26"/>
      <c r="S37" s="26"/>
    </row>
    <row r="39" spans="1:19" x14ac:dyDescent="0.25">
      <c r="N39" s="95" t="s">
        <v>56</v>
      </c>
      <c r="O39" s="95"/>
      <c r="P39" s="96">
        <f>P37</f>
        <v>0</v>
      </c>
    </row>
    <row r="42" spans="1:19" ht="15.75" customHeight="1" x14ac:dyDescent="0.25"/>
    <row r="43" spans="1:19" s="12" customFormat="1" ht="14.4" x14ac:dyDescent="0.3">
      <c r="A43" s="12" t="str">
        <f>'1'!A41</f>
        <v>Sastādīja:                                                        _____________   201_.g.___.____________</v>
      </c>
      <c r="B43" s="1"/>
      <c r="I43" s="12" t="str">
        <f>'1'!I41</f>
        <v>Pārbaudīja:                                                     _____________   201_.g.___.____________</v>
      </c>
    </row>
    <row r="45" spans="1:19" s="13" customFormat="1" x14ac:dyDescent="0.25">
      <c r="A45" s="13" t="str">
        <f>'1'!A43</f>
        <v>Sertifikāta Nr.:</v>
      </c>
      <c r="B45" s="1"/>
      <c r="I45" s="13" t="str">
        <f>'1'!I43</f>
        <v>Sertifikāta Nr.:</v>
      </c>
    </row>
    <row r="47" spans="1:19" ht="15.6" x14ac:dyDescent="0.3">
      <c r="C47" s="168" t="s">
        <v>92</v>
      </c>
    </row>
    <row r="48" spans="1:19" x14ac:dyDescent="0.25">
      <c r="C48" s="184" t="s">
        <v>93</v>
      </c>
      <c r="D48" s="184"/>
      <c r="E48" s="184"/>
      <c r="F48" s="184"/>
    </row>
    <row r="49" spans="3:6" ht="26.25" customHeight="1" x14ac:dyDescent="0.25">
      <c r="C49" s="184" t="s">
        <v>94</v>
      </c>
      <c r="D49" s="184"/>
      <c r="E49" s="184"/>
      <c r="F49" s="184"/>
    </row>
    <row r="50" spans="3:6" ht="29.25" customHeight="1" x14ac:dyDescent="0.25">
      <c r="C50" s="184" t="s">
        <v>95</v>
      </c>
      <c r="D50" s="184"/>
      <c r="E50" s="184"/>
      <c r="F50" s="184"/>
    </row>
    <row r="51" spans="3:6" ht="26.4" x14ac:dyDescent="0.25">
      <c r="C51" s="124" t="s">
        <v>96</v>
      </c>
      <c r="D51" s="125"/>
      <c r="E51" s="125"/>
      <c r="F51" s="125"/>
    </row>
    <row r="52" spans="3:6" x14ac:dyDescent="0.25">
      <c r="C52" s="124" t="s">
        <v>97</v>
      </c>
      <c r="D52" s="126"/>
      <c r="E52" s="126"/>
      <c r="F52" s="126"/>
    </row>
    <row r="53" spans="3:6" ht="26.4" x14ac:dyDescent="0.25">
      <c r="C53" s="124" t="s">
        <v>98</v>
      </c>
      <c r="D53" s="126"/>
      <c r="E53" s="126"/>
      <c r="F53" s="126"/>
    </row>
    <row r="54" spans="3:6" x14ac:dyDescent="0.25">
      <c r="C54" s="124" t="s">
        <v>99</v>
      </c>
      <c r="D54" s="126"/>
      <c r="E54" s="126"/>
      <c r="F54" s="126"/>
    </row>
    <row r="55" spans="3:6" ht="24" customHeight="1" x14ac:dyDescent="0.25">
      <c r="C55" s="185" t="s">
        <v>100</v>
      </c>
      <c r="D55" s="185"/>
      <c r="E55" s="185"/>
      <c r="F55" s="185"/>
    </row>
    <row r="56" spans="3:6" x14ac:dyDescent="0.25">
      <c r="C56" s="185"/>
      <c r="D56" s="185"/>
      <c r="E56" s="185"/>
      <c r="F56" s="185"/>
    </row>
  </sheetData>
  <mergeCells count="13">
    <mergeCell ref="C48:F48"/>
    <mergeCell ref="C49:F49"/>
    <mergeCell ref="C50:F50"/>
    <mergeCell ref="C55:F56"/>
    <mergeCell ref="A6:P6"/>
    <mergeCell ref="A7:P7"/>
    <mergeCell ref="A10:A11"/>
    <mergeCell ref="C10:C11"/>
    <mergeCell ref="D10:D11"/>
    <mergeCell ref="E10:E11"/>
    <mergeCell ref="B10:B11"/>
    <mergeCell ref="F10:K10"/>
    <mergeCell ref="L10:P10"/>
  </mergeCells>
  <pageMargins left="0.25" right="0.25" top="0.75" bottom="0.75" header="0.3" footer="0.3"/>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topLeftCell="A30" workbookViewId="0">
      <selection activeCell="E36" sqref="E36"/>
    </sheetView>
  </sheetViews>
  <sheetFormatPr defaultColWidth="9.109375" defaultRowHeight="13.8" x14ac:dyDescent="0.25"/>
  <cols>
    <col min="1" max="1" width="5.6640625" style="1" customWidth="1"/>
    <col min="2" max="2" width="7.5546875" style="1" bestFit="1" customWidth="1"/>
    <col min="3" max="3" width="48.33203125" style="1" customWidth="1"/>
    <col min="4" max="4" width="9.109375" style="1"/>
    <col min="5" max="5" width="10.44140625" style="1" bestFit="1" customWidth="1"/>
    <col min="6" max="7" width="10.44140625" style="1" customWidth="1"/>
    <col min="8" max="8" width="10.5546875" style="1" customWidth="1"/>
    <col min="9" max="9" width="10.33203125" style="1" customWidth="1"/>
    <col min="10" max="10" width="10.88671875" style="1" bestFit="1" customWidth="1"/>
    <col min="11" max="12" width="10.88671875" style="1" customWidth="1"/>
    <col min="13" max="14" width="11.6640625" style="1" customWidth="1"/>
    <col min="15" max="15" width="12.44140625" style="1" customWidth="1"/>
    <col min="16" max="16" width="11.6640625" style="1" customWidth="1"/>
    <col min="17" max="16384" width="9.109375" style="1"/>
  </cols>
  <sheetData>
    <row r="1" spans="1:16" ht="14.4" x14ac:dyDescent="0.3">
      <c r="A1" s="12" t="str">
        <f>'Kopsavilkuma aprekini'!B1</f>
        <v>Būves nosaukums: Ķekavas upes kreisā krasta stiprināšana un ceļa seguma remonts</v>
      </c>
      <c r="B1" s="12"/>
    </row>
    <row r="2" spans="1:16" ht="14.4" x14ac:dyDescent="0.3">
      <c r="A2" s="12" t="str">
        <f>'Kopsavilkuma aprekini'!B2</f>
        <v>Objekta nosaukums: Ķekavas upes kreisā krasta stiprināšana un ceļa seguma remonts</v>
      </c>
      <c r="B2" s="12"/>
    </row>
    <row r="3" spans="1:16" ht="14.4" x14ac:dyDescent="0.3">
      <c r="A3" s="12" t="str">
        <f>'Kopsavilkuma aprekini'!B3</f>
        <v>Objekta adrese:  "Jaunā Ķekava", kad.Nr.80700081142, Ķekava, Ķekavas pagasts, Ķekavas novads</v>
      </c>
      <c r="B3" s="12"/>
    </row>
    <row r="4" spans="1:16" ht="14.4" x14ac:dyDescent="0.3">
      <c r="A4" s="12" t="str">
        <f>'Kopsavilkuma aprekini'!B4</f>
        <v>Pasūtījuma Nr.:</v>
      </c>
      <c r="B4" s="12"/>
    </row>
    <row r="6" spans="1:16" ht="16.2" x14ac:dyDescent="0.35">
      <c r="A6" s="186" t="s">
        <v>11</v>
      </c>
      <c r="B6" s="186"/>
      <c r="C6" s="186"/>
      <c r="D6" s="186"/>
      <c r="E6" s="186"/>
      <c r="F6" s="186"/>
      <c r="G6" s="186"/>
      <c r="H6" s="186"/>
      <c r="I6" s="186"/>
      <c r="J6" s="186"/>
      <c r="K6" s="186"/>
      <c r="L6" s="186"/>
      <c r="M6" s="186"/>
      <c r="N6" s="186"/>
      <c r="O6" s="186"/>
      <c r="P6" s="186"/>
    </row>
    <row r="7" spans="1:16" x14ac:dyDescent="0.25">
      <c r="A7" s="190" t="str">
        <f>'Kopsavilkuma aprekini'!$D$17</f>
        <v>Segas izbūve,  konstrukcijas</v>
      </c>
      <c r="B7" s="190"/>
      <c r="C7" s="190"/>
      <c r="D7" s="190"/>
      <c r="E7" s="190"/>
      <c r="F7" s="190"/>
      <c r="G7" s="190"/>
      <c r="H7" s="190"/>
      <c r="I7" s="190"/>
      <c r="J7" s="190"/>
      <c r="K7" s="190"/>
      <c r="L7" s="190"/>
      <c r="M7" s="190"/>
      <c r="N7" s="190"/>
      <c r="O7" s="190"/>
      <c r="P7" s="190"/>
    </row>
    <row r="8" spans="1:16" ht="14.4" x14ac:dyDescent="0.3">
      <c r="J8" s="3"/>
      <c r="K8" s="3"/>
      <c r="L8" s="3"/>
      <c r="M8" s="15"/>
      <c r="N8" s="16" t="str">
        <f>'1'!$N$8</f>
        <v>Tāmes izmaksas</v>
      </c>
      <c r="O8" s="40">
        <f>P37</f>
        <v>0</v>
      </c>
      <c r="P8" s="17" t="s">
        <v>3</v>
      </c>
    </row>
    <row r="9" spans="1:16" ht="14.4" x14ac:dyDescent="0.3">
      <c r="C9" s="74" t="str">
        <f>'1'!$C$9</f>
        <v>Tāme sastādīta 201_.gada tirgus cenās, pamatojoties uz CD, LKT, BK, DOP daļas rasējumiem un tehniskajiem noteikumiem.</v>
      </c>
      <c r="J9" s="3"/>
      <c r="K9" s="3"/>
      <c r="L9" s="3"/>
      <c r="M9" s="15"/>
      <c r="N9" s="16"/>
      <c r="O9" s="40"/>
      <c r="P9" s="16" t="str">
        <f>'1'!$P$9</f>
        <v>Tāme sastādīta 201_.gada ____.___________</v>
      </c>
    </row>
    <row r="10" spans="1:16" x14ac:dyDescent="0.25">
      <c r="A10" s="182" t="s">
        <v>4</v>
      </c>
      <c r="B10" s="188" t="s">
        <v>34</v>
      </c>
      <c r="C10" s="188" t="s">
        <v>5</v>
      </c>
      <c r="D10" s="182" t="s">
        <v>0</v>
      </c>
      <c r="E10" s="182" t="s">
        <v>6</v>
      </c>
      <c r="F10" s="176" t="s">
        <v>37</v>
      </c>
      <c r="G10" s="177"/>
      <c r="H10" s="177"/>
      <c r="I10" s="177"/>
      <c r="J10" s="177"/>
      <c r="K10" s="178"/>
      <c r="L10" s="176" t="s">
        <v>38</v>
      </c>
      <c r="M10" s="177"/>
      <c r="N10" s="177"/>
      <c r="O10" s="177"/>
      <c r="P10" s="178"/>
    </row>
    <row r="11" spans="1:16" ht="52.8" x14ac:dyDescent="0.25">
      <c r="A11" s="182"/>
      <c r="B11" s="189"/>
      <c r="C11" s="189"/>
      <c r="D11" s="182"/>
      <c r="E11" s="182"/>
      <c r="F11" s="66" t="s">
        <v>35</v>
      </c>
      <c r="G11" s="66" t="s">
        <v>36</v>
      </c>
      <c r="H11" s="66" t="s">
        <v>39</v>
      </c>
      <c r="I11" s="66" t="s">
        <v>40</v>
      </c>
      <c r="J11" s="66" t="s">
        <v>41</v>
      </c>
      <c r="K11" s="66" t="s">
        <v>43</v>
      </c>
      <c r="L11" s="66" t="s">
        <v>42</v>
      </c>
      <c r="M11" s="66" t="s">
        <v>39</v>
      </c>
      <c r="N11" s="66" t="s">
        <v>40</v>
      </c>
      <c r="O11" s="66" t="s">
        <v>41</v>
      </c>
      <c r="P11" s="80" t="s">
        <v>44</v>
      </c>
    </row>
    <row r="12" spans="1:16" x14ac:dyDescent="0.25">
      <c r="A12" s="14">
        <v>1</v>
      </c>
      <c r="B12" s="37">
        <f>A12+1</f>
        <v>2</v>
      </c>
      <c r="C12" s="37">
        <f t="shared" ref="C12:P12" si="0">B12+1</f>
        <v>3</v>
      </c>
      <c r="D12" s="37">
        <f t="shared" si="0"/>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6" x14ac:dyDescent="0.25">
      <c r="A13" s="98"/>
      <c r="B13" s="98"/>
      <c r="C13" s="150"/>
      <c r="D13" s="104"/>
      <c r="E13" s="134"/>
      <c r="F13" s="134"/>
      <c r="G13" s="134"/>
      <c r="H13" s="105"/>
      <c r="I13" s="105"/>
      <c r="J13" s="105"/>
      <c r="K13" s="105"/>
      <c r="L13" s="105"/>
      <c r="M13" s="105"/>
      <c r="N13" s="105"/>
      <c r="O13" s="105"/>
      <c r="P13" s="105"/>
    </row>
    <row r="14" spans="1:16" s="18" customFormat="1" ht="26.4" x14ac:dyDescent="0.3">
      <c r="A14" s="98">
        <v>1</v>
      </c>
      <c r="B14" s="129"/>
      <c r="C14" s="130" t="s">
        <v>147</v>
      </c>
      <c r="D14" s="131" t="s">
        <v>17</v>
      </c>
      <c r="E14" s="127">
        <v>1890.4</v>
      </c>
      <c r="F14" s="105"/>
      <c r="G14" s="105"/>
      <c r="H14" s="105"/>
      <c r="I14" s="105"/>
      <c r="J14" s="105"/>
      <c r="K14" s="105"/>
      <c r="L14" s="105"/>
      <c r="M14" s="105"/>
      <c r="N14" s="105"/>
      <c r="O14" s="105"/>
      <c r="P14" s="105"/>
    </row>
    <row r="15" spans="1:16" s="18" customFormat="1" ht="39.6" x14ac:dyDescent="0.3">
      <c r="A15" s="98">
        <v>2</v>
      </c>
      <c r="B15" s="129"/>
      <c r="C15" s="101" t="s">
        <v>148</v>
      </c>
      <c r="D15" s="131" t="s">
        <v>1</v>
      </c>
      <c r="E15" s="151">
        <v>417.4</v>
      </c>
      <c r="F15" s="105"/>
      <c r="G15" s="105"/>
      <c r="H15" s="105"/>
      <c r="I15" s="105"/>
      <c r="J15" s="105"/>
      <c r="K15" s="105"/>
      <c r="L15" s="105"/>
      <c r="M15" s="105"/>
      <c r="N15" s="105"/>
      <c r="O15" s="105"/>
      <c r="P15" s="105"/>
    </row>
    <row r="16" spans="1:16" s="18" customFormat="1" ht="26.4" x14ac:dyDescent="0.3">
      <c r="A16" s="98">
        <v>3</v>
      </c>
      <c r="B16" s="129"/>
      <c r="C16" s="130" t="s">
        <v>149</v>
      </c>
      <c r="D16" s="131" t="s">
        <v>1</v>
      </c>
      <c r="E16" s="136">
        <v>416.6</v>
      </c>
      <c r="F16" s="105"/>
      <c r="G16" s="105"/>
      <c r="H16" s="105"/>
      <c r="I16" s="105"/>
      <c r="J16" s="105"/>
      <c r="K16" s="105"/>
      <c r="L16" s="105"/>
      <c r="M16" s="105"/>
      <c r="N16" s="105"/>
      <c r="O16" s="105"/>
      <c r="P16" s="105"/>
    </row>
    <row r="17" spans="1:16" s="18" customFormat="1" ht="26.4" x14ac:dyDescent="0.25">
      <c r="A17" s="98">
        <v>4</v>
      </c>
      <c r="B17" s="152"/>
      <c r="C17" s="153" t="s">
        <v>150</v>
      </c>
      <c r="D17" s="154" t="s">
        <v>104</v>
      </c>
      <c r="E17" s="136">
        <v>137.4</v>
      </c>
      <c r="F17" s="105"/>
      <c r="G17" s="105"/>
      <c r="H17" s="105"/>
      <c r="I17" s="105"/>
      <c r="J17" s="105"/>
      <c r="K17" s="105"/>
      <c r="L17" s="105"/>
      <c r="M17" s="105"/>
      <c r="N17" s="105"/>
      <c r="O17" s="105"/>
      <c r="P17" s="105"/>
    </row>
    <row r="18" spans="1:16" s="18" customFormat="1" x14ac:dyDescent="0.25">
      <c r="A18" s="98">
        <v>5</v>
      </c>
      <c r="B18" s="155"/>
      <c r="C18" s="153" t="s">
        <v>151</v>
      </c>
      <c r="D18" s="156" t="s">
        <v>104</v>
      </c>
      <c r="E18" s="136">
        <v>41.7</v>
      </c>
      <c r="F18" s="105"/>
      <c r="G18" s="105"/>
      <c r="H18" s="105"/>
      <c r="I18" s="105"/>
      <c r="J18" s="105"/>
      <c r="K18" s="105"/>
      <c r="L18" s="105"/>
      <c r="M18" s="105"/>
      <c r="N18" s="105"/>
      <c r="O18" s="105"/>
      <c r="P18" s="105"/>
    </row>
    <row r="19" spans="1:16" s="18" customFormat="1" x14ac:dyDescent="0.3">
      <c r="A19" s="98">
        <v>6</v>
      </c>
      <c r="B19" s="141"/>
      <c r="C19" s="157" t="s">
        <v>152</v>
      </c>
      <c r="D19" s="127"/>
      <c r="E19" s="136"/>
      <c r="F19" s="105"/>
      <c r="G19" s="105"/>
      <c r="H19" s="105"/>
      <c r="I19" s="105"/>
      <c r="J19" s="105"/>
      <c r="K19" s="105"/>
      <c r="L19" s="105"/>
      <c r="M19" s="105"/>
      <c r="N19" s="105"/>
      <c r="O19" s="105"/>
      <c r="P19" s="105"/>
    </row>
    <row r="20" spans="1:16" s="18" customFormat="1" x14ac:dyDescent="0.3">
      <c r="A20" s="141" t="s">
        <v>135</v>
      </c>
      <c r="B20" s="141"/>
      <c r="C20" s="101" t="s">
        <v>153</v>
      </c>
      <c r="D20" s="127" t="s">
        <v>143</v>
      </c>
      <c r="E20" s="136">
        <v>451.1</v>
      </c>
      <c r="F20" s="105"/>
      <c r="G20" s="105"/>
      <c r="H20" s="105"/>
      <c r="I20" s="105"/>
      <c r="J20" s="105"/>
      <c r="K20" s="105"/>
      <c r="L20" s="105"/>
      <c r="M20" s="105"/>
      <c r="N20" s="105"/>
      <c r="O20" s="105"/>
      <c r="P20" s="105"/>
    </row>
    <row r="21" spans="1:16" s="18" customFormat="1" ht="26.4" x14ac:dyDescent="0.3">
      <c r="A21" s="141" t="s">
        <v>135</v>
      </c>
      <c r="B21" s="141"/>
      <c r="C21" s="101" t="s">
        <v>154</v>
      </c>
      <c r="D21" s="127" t="s">
        <v>73</v>
      </c>
      <c r="E21" s="136">
        <v>1378.4</v>
      </c>
      <c r="F21" s="105"/>
      <c r="G21" s="105"/>
      <c r="H21" s="105"/>
      <c r="I21" s="105"/>
      <c r="J21" s="105"/>
      <c r="K21" s="105"/>
      <c r="L21" s="105"/>
      <c r="M21" s="105"/>
      <c r="N21" s="105"/>
      <c r="O21" s="105"/>
      <c r="P21" s="105"/>
    </row>
    <row r="22" spans="1:16" s="18" customFormat="1" x14ac:dyDescent="0.3">
      <c r="A22" s="141" t="s">
        <v>135</v>
      </c>
      <c r="B22" s="141"/>
      <c r="C22" s="101" t="s">
        <v>155</v>
      </c>
      <c r="D22" s="127" t="s">
        <v>73</v>
      </c>
      <c r="E22" s="136">
        <v>1253.0999999999999</v>
      </c>
      <c r="F22" s="105"/>
      <c r="G22" s="105"/>
      <c r="H22" s="105"/>
      <c r="I22" s="105"/>
      <c r="J22" s="105"/>
      <c r="K22" s="105"/>
      <c r="L22" s="105"/>
      <c r="M22" s="105"/>
      <c r="N22" s="105"/>
      <c r="O22" s="105"/>
      <c r="P22" s="105"/>
    </row>
    <row r="23" spans="1:16" s="18" customFormat="1" x14ac:dyDescent="0.3">
      <c r="A23" s="141" t="s">
        <v>135</v>
      </c>
      <c r="B23" s="141"/>
      <c r="C23" s="101" t="s">
        <v>156</v>
      </c>
      <c r="D23" s="127" t="s">
        <v>73</v>
      </c>
      <c r="E23" s="136">
        <v>1253.0999999999999</v>
      </c>
      <c r="F23" s="105"/>
      <c r="G23" s="105"/>
      <c r="H23" s="105"/>
      <c r="I23" s="105"/>
      <c r="J23" s="105"/>
      <c r="K23" s="105"/>
      <c r="L23" s="105"/>
      <c r="M23" s="105"/>
      <c r="N23" s="105"/>
      <c r="O23" s="105"/>
      <c r="P23" s="105"/>
    </row>
    <row r="24" spans="1:16" s="18" customFormat="1" x14ac:dyDescent="0.3">
      <c r="A24" s="98">
        <v>7</v>
      </c>
      <c r="B24" s="129"/>
      <c r="C24" s="158" t="s">
        <v>157</v>
      </c>
      <c r="D24" s="131"/>
      <c r="E24" s="159"/>
      <c r="F24" s="105"/>
      <c r="G24" s="105"/>
      <c r="H24" s="105"/>
      <c r="I24" s="105"/>
      <c r="J24" s="105"/>
      <c r="K24" s="105"/>
      <c r="L24" s="105"/>
      <c r="M24" s="105"/>
      <c r="N24" s="105"/>
      <c r="O24" s="105"/>
      <c r="P24" s="105"/>
    </row>
    <row r="25" spans="1:16" s="18" customFormat="1" x14ac:dyDescent="0.3">
      <c r="A25" s="129" t="s">
        <v>135</v>
      </c>
      <c r="B25" s="129"/>
      <c r="C25" s="101" t="s">
        <v>153</v>
      </c>
      <c r="D25" s="127" t="s">
        <v>143</v>
      </c>
      <c r="E25" s="136">
        <v>152</v>
      </c>
      <c r="F25" s="105"/>
      <c r="G25" s="105"/>
      <c r="H25" s="105"/>
      <c r="I25" s="105"/>
      <c r="J25" s="105"/>
      <c r="K25" s="105"/>
      <c r="L25" s="105"/>
      <c r="M25" s="105"/>
      <c r="N25" s="105"/>
      <c r="O25" s="105"/>
      <c r="P25" s="105"/>
    </row>
    <row r="26" spans="1:16" s="18" customFormat="1" x14ac:dyDescent="0.3">
      <c r="A26" s="129" t="s">
        <v>135</v>
      </c>
      <c r="B26" s="129"/>
      <c r="C26" s="130" t="s">
        <v>158</v>
      </c>
      <c r="D26" s="127" t="s">
        <v>73</v>
      </c>
      <c r="E26" s="136">
        <v>464.06</v>
      </c>
      <c r="F26" s="105"/>
      <c r="G26" s="105"/>
      <c r="H26" s="105"/>
      <c r="I26" s="105"/>
      <c r="J26" s="105"/>
      <c r="K26" s="105"/>
      <c r="L26" s="105"/>
      <c r="M26" s="105"/>
      <c r="N26" s="105"/>
      <c r="O26" s="105"/>
      <c r="P26" s="105"/>
    </row>
    <row r="27" spans="1:16" s="18" customFormat="1" x14ac:dyDescent="0.3">
      <c r="A27" s="129" t="s">
        <v>135</v>
      </c>
      <c r="B27" s="129"/>
      <c r="C27" s="101" t="s">
        <v>159</v>
      </c>
      <c r="D27" s="127" t="s">
        <v>73</v>
      </c>
      <c r="E27" s="136">
        <v>421.88</v>
      </c>
      <c r="F27" s="105"/>
      <c r="G27" s="105"/>
      <c r="H27" s="105"/>
      <c r="I27" s="105"/>
      <c r="J27" s="105"/>
      <c r="K27" s="105"/>
      <c r="L27" s="105"/>
      <c r="M27" s="105"/>
      <c r="N27" s="105"/>
      <c r="O27" s="105"/>
      <c r="P27" s="105"/>
    </row>
    <row r="28" spans="1:16" s="18" customFormat="1" ht="26.4" x14ac:dyDescent="0.3">
      <c r="A28" s="129" t="s">
        <v>135</v>
      </c>
      <c r="B28" s="129"/>
      <c r="C28" s="130" t="s">
        <v>160</v>
      </c>
      <c r="D28" s="127" t="s">
        <v>73</v>
      </c>
      <c r="E28" s="136">
        <v>421.88</v>
      </c>
      <c r="F28" s="105"/>
      <c r="G28" s="105"/>
      <c r="H28" s="105"/>
      <c r="I28" s="105"/>
      <c r="J28" s="105"/>
      <c r="K28" s="105"/>
      <c r="L28" s="105"/>
      <c r="M28" s="105"/>
      <c r="N28" s="105"/>
      <c r="O28" s="105"/>
      <c r="P28" s="105"/>
    </row>
    <row r="29" spans="1:16" s="18" customFormat="1" ht="27.6" x14ac:dyDescent="0.3">
      <c r="A29" s="98">
        <v>8</v>
      </c>
      <c r="B29" s="141"/>
      <c r="C29" s="157" t="s">
        <v>161</v>
      </c>
      <c r="D29" s="127"/>
      <c r="E29" s="136"/>
      <c r="F29" s="105"/>
      <c r="G29" s="105"/>
      <c r="H29" s="105"/>
      <c r="I29" s="105"/>
      <c r="J29" s="105"/>
      <c r="K29" s="105"/>
      <c r="L29" s="105"/>
      <c r="M29" s="105"/>
      <c r="N29" s="105"/>
      <c r="O29" s="105"/>
      <c r="P29" s="105"/>
    </row>
    <row r="30" spans="1:16" s="18" customFormat="1" x14ac:dyDescent="0.3">
      <c r="A30" s="141" t="s">
        <v>135</v>
      </c>
      <c r="B30" s="141"/>
      <c r="C30" s="101" t="s">
        <v>153</v>
      </c>
      <c r="D30" s="127" t="s">
        <v>143</v>
      </c>
      <c r="E30" s="136">
        <v>35.299999999999997</v>
      </c>
      <c r="F30" s="105"/>
      <c r="G30" s="105"/>
      <c r="H30" s="105"/>
      <c r="I30" s="105"/>
      <c r="J30" s="105"/>
      <c r="K30" s="105"/>
      <c r="L30" s="105"/>
      <c r="M30" s="105"/>
      <c r="N30" s="105"/>
      <c r="O30" s="105"/>
      <c r="P30" s="105"/>
    </row>
    <row r="31" spans="1:16" s="18" customFormat="1" x14ac:dyDescent="0.3">
      <c r="A31" s="141" t="s">
        <v>135</v>
      </c>
      <c r="B31" s="141"/>
      <c r="C31" s="101" t="s">
        <v>158</v>
      </c>
      <c r="D31" s="127" t="s">
        <v>73</v>
      </c>
      <c r="E31" s="136">
        <v>107.84</v>
      </c>
      <c r="F31" s="105"/>
      <c r="G31" s="105"/>
      <c r="H31" s="105"/>
      <c r="I31" s="105"/>
      <c r="J31" s="105"/>
      <c r="K31" s="105"/>
      <c r="L31" s="105"/>
      <c r="M31" s="105"/>
      <c r="N31" s="105"/>
      <c r="O31" s="105"/>
      <c r="P31" s="105"/>
    </row>
    <row r="32" spans="1:16" s="18" customFormat="1" x14ac:dyDescent="0.3">
      <c r="A32" s="141" t="s">
        <v>135</v>
      </c>
      <c r="B32" s="141"/>
      <c r="C32" s="101" t="s">
        <v>162</v>
      </c>
      <c r="D32" s="127" t="s">
        <v>73</v>
      </c>
      <c r="E32" s="136">
        <v>98.04</v>
      </c>
      <c r="F32" s="105"/>
      <c r="G32" s="105"/>
      <c r="H32" s="105"/>
      <c r="I32" s="105"/>
      <c r="J32" s="105"/>
      <c r="K32" s="105"/>
      <c r="L32" s="105"/>
      <c r="M32" s="105"/>
      <c r="N32" s="105"/>
      <c r="O32" s="105"/>
      <c r="P32" s="105"/>
    </row>
    <row r="33" spans="1:19" s="18" customFormat="1" ht="26.4" x14ac:dyDescent="0.3">
      <c r="A33" s="141" t="s">
        <v>135</v>
      </c>
      <c r="B33" s="141"/>
      <c r="C33" s="101" t="s">
        <v>160</v>
      </c>
      <c r="D33" s="127" t="s">
        <v>73</v>
      </c>
      <c r="E33" s="136">
        <v>98.04</v>
      </c>
      <c r="F33" s="105"/>
      <c r="G33" s="105"/>
      <c r="H33" s="105"/>
      <c r="I33" s="105"/>
      <c r="J33" s="105"/>
      <c r="K33" s="105"/>
      <c r="L33" s="105"/>
      <c r="M33" s="105"/>
      <c r="N33" s="105"/>
      <c r="O33" s="105"/>
      <c r="P33" s="105"/>
    </row>
    <row r="34" spans="1:19" s="18" customFormat="1" ht="26.4" x14ac:dyDescent="0.3">
      <c r="A34" s="98">
        <v>9</v>
      </c>
      <c r="B34" s="160"/>
      <c r="C34" s="101" t="s">
        <v>163</v>
      </c>
      <c r="D34" s="127" t="s">
        <v>73</v>
      </c>
      <c r="E34" s="136">
        <v>156.4</v>
      </c>
      <c r="F34" s="105"/>
      <c r="G34" s="105"/>
      <c r="H34" s="105"/>
      <c r="I34" s="105"/>
      <c r="J34" s="105"/>
      <c r="K34" s="105"/>
      <c r="L34" s="105"/>
      <c r="M34" s="105"/>
      <c r="N34" s="105"/>
      <c r="O34" s="105"/>
      <c r="P34" s="105"/>
    </row>
    <row r="35" spans="1:19" s="11" customFormat="1" x14ac:dyDescent="0.25">
      <c r="A35" s="7"/>
      <c r="B35" s="39"/>
      <c r="C35" s="39" t="s">
        <v>8</v>
      </c>
      <c r="D35" s="8"/>
      <c r="E35" s="8"/>
      <c r="F35" s="8"/>
      <c r="G35" s="8"/>
      <c r="H35" s="8"/>
      <c r="I35" s="8"/>
      <c r="J35" s="8"/>
      <c r="K35" s="8"/>
      <c r="L35" s="9">
        <f>SUM(L14:L34)</f>
        <v>0</v>
      </c>
      <c r="M35" s="9">
        <f>SUM(M14:M34)</f>
        <v>0</v>
      </c>
      <c r="N35" s="9">
        <f>SUM(N14:N34)</f>
        <v>0</v>
      </c>
      <c r="O35" s="9">
        <f>SUM(O14:O34)</f>
        <v>0</v>
      </c>
      <c r="P35" s="10">
        <f>SUM(P14:P34)</f>
        <v>0</v>
      </c>
      <c r="R35" s="24"/>
    </row>
    <row r="36" spans="1:19" s="11" customFormat="1" x14ac:dyDescent="0.25">
      <c r="A36" s="5"/>
      <c r="B36" s="21"/>
      <c r="C36" s="21" t="s">
        <v>45</v>
      </c>
      <c r="D36" s="6" t="s">
        <v>18</v>
      </c>
      <c r="E36" s="22"/>
      <c r="F36" s="78"/>
      <c r="G36" s="78"/>
      <c r="H36" s="19"/>
      <c r="I36" s="19"/>
      <c r="J36" s="25"/>
      <c r="K36" s="79"/>
      <c r="L36" s="19"/>
      <c r="M36" s="19"/>
      <c r="N36" s="19">
        <f>ROUND(N35*E36/100,2)</f>
        <v>0</v>
      </c>
      <c r="O36" s="19"/>
      <c r="P36" s="20">
        <f t="shared" ref="P36" si="1">SUM(M36:O36)</f>
        <v>0</v>
      </c>
    </row>
    <row r="37" spans="1:19" s="11" customFormat="1" x14ac:dyDescent="0.25">
      <c r="A37" s="7"/>
      <c r="B37" s="39"/>
      <c r="C37" s="39" t="s">
        <v>19</v>
      </c>
      <c r="D37" s="8"/>
      <c r="E37" s="8"/>
      <c r="F37" s="8"/>
      <c r="G37" s="8"/>
      <c r="H37" s="8"/>
      <c r="I37" s="8"/>
      <c r="J37" s="8"/>
      <c r="K37" s="8"/>
      <c r="L37" s="9">
        <f>L35+L36</f>
        <v>0</v>
      </c>
      <c r="M37" s="9">
        <f>M35+M36</f>
        <v>0</v>
      </c>
      <c r="N37" s="9">
        <f t="shared" ref="N37:P37" si="2">N35+N36</f>
        <v>0</v>
      </c>
      <c r="O37" s="9">
        <f t="shared" si="2"/>
        <v>0</v>
      </c>
      <c r="P37" s="10">
        <f t="shared" si="2"/>
        <v>0</v>
      </c>
      <c r="Q37" s="26"/>
      <c r="R37" s="26"/>
      <c r="S37" s="26"/>
    </row>
    <row r="38" spans="1:19" x14ac:dyDescent="0.25">
      <c r="R38" s="23"/>
    </row>
    <row r="39" spans="1:19" x14ac:dyDescent="0.25">
      <c r="N39" s="95" t="s">
        <v>56</v>
      </c>
      <c r="O39" s="95"/>
      <c r="P39" s="96">
        <f>P37</f>
        <v>0</v>
      </c>
      <c r="R39" s="23"/>
    </row>
    <row r="40" spans="1:19" x14ac:dyDescent="0.25">
      <c r="R40" s="23"/>
    </row>
    <row r="41" spans="1:19" x14ac:dyDescent="0.25">
      <c r="R41" s="23"/>
    </row>
    <row r="42" spans="1:19" ht="15.75" customHeight="1" x14ac:dyDescent="0.25"/>
    <row r="43" spans="1:19" s="12" customFormat="1" x14ac:dyDescent="0.3">
      <c r="A43" s="12" t="str">
        <f>'1'!A41</f>
        <v>Sastādīja:                                                        _____________   201_.g.___.____________</v>
      </c>
      <c r="I43" s="12" t="str">
        <f>'1'!I41</f>
        <v>Pārbaudīja:                                                     _____________   201_.g.___.____________</v>
      </c>
    </row>
    <row r="44" spans="1:19" ht="14.4" x14ac:dyDescent="0.3">
      <c r="B44" s="12"/>
    </row>
    <row r="45" spans="1:19" s="13" customFormat="1" x14ac:dyDescent="0.3">
      <c r="A45" s="13" t="str">
        <f>'1'!A43</f>
        <v>Sertifikāta Nr.:</v>
      </c>
      <c r="B45" s="12"/>
      <c r="I45" s="13" t="str">
        <f>'1'!I43</f>
        <v>Sertifikāta Nr.:</v>
      </c>
    </row>
    <row r="47" spans="1:19" x14ac:dyDescent="0.25">
      <c r="B47" s="13"/>
    </row>
    <row r="48" spans="1:19" ht="15.6" x14ac:dyDescent="0.3">
      <c r="C48" s="168" t="s">
        <v>92</v>
      </c>
    </row>
    <row r="49" spans="3:6" x14ac:dyDescent="0.25">
      <c r="C49" s="184" t="s">
        <v>93</v>
      </c>
      <c r="D49" s="184"/>
      <c r="E49" s="184"/>
      <c r="F49" s="184"/>
    </row>
    <row r="50" spans="3:6" ht="38.25" customHeight="1" x14ac:dyDescent="0.25">
      <c r="C50" s="184" t="s">
        <v>94</v>
      </c>
      <c r="D50" s="184"/>
      <c r="E50" s="184"/>
      <c r="F50" s="184"/>
    </row>
    <row r="51" spans="3:6" ht="27" customHeight="1" x14ac:dyDescent="0.25">
      <c r="C51" s="184" t="s">
        <v>95</v>
      </c>
      <c r="D51" s="184"/>
      <c r="E51" s="184"/>
      <c r="F51" s="184"/>
    </row>
    <row r="52" spans="3:6" ht="26.4" x14ac:dyDescent="0.25">
      <c r="C52" s="124" t="s">
        <v>96</v>
      </c>
      <c r="D52" s="125"/>
      <c r="E52" s="125"/>
      <c r="F52" s="125"/>
    </row>
    <row r="53" spans="3:6" x14ac:dyDescent="0.25">
      <c r="C53" s="124" t="s">
        <v>97</v>
      </c>
      <c r="D53" s="126"/>
      <c r="E53" s="126"/>
      <c r="F53" s="126"/>
    </row>
    <row r="54" spans="3:6" ht="26.4" x14ac:dyDescent="0.25">
      <c r="C54" s="124" t="s">
        <v>98</v>
      </c>
      <c r="D54" s="126"/>
      <c r="E54" s="126"/>
      <c r="F54" s="126"/>
    </row>
    <row r="55" spans="3:6" x14ac:dyDescent="0.25">
      <c r="C55" s="124" t="s">
        <v>99</v>
      </c>
      <c r="D55" s="126"/>
      <c r="E55" s="126"/>
      <c r="F55" s="126"/>
    </row>
    <row r="56" spans="3:6" ht="24" customHeight="1" x14ac:dyDescent="0.25">
      <c r="C56" s="185" t="s">
        <v>100</v>
      </c>
      <c r="D56" s="185"/>
      <c r="E56" s="185"/>
      <c r="F56" s="185"/>
    </row>
    <row r="57" spans="3:6" x14ac:dyDescent="0.25">
      <c r="C57" s="185"/>
      <c r="D57" s="185"/>
      <c r="E57" s="185"/>
      <c r="F57" s="185"/>
    </row>
  </sheetData>
  <mergeCells count="13">
    <mergeCell ref="C49:F49"/>
    <mergeCell ref="C50:F50"/>
    <mergeCell ref="C51:F51"/>
    <mergeCell ref="C56:F57"/>
    <mergeCell ref="A6:P6"/>
    <mergeCell ref="A7:P7"/>
    <mergeCell ref="A10:A11"/>
    <mergeCell ref="C10:C11"/>
    <mergeCell ref="D10:D11"/>
    <mergeCell ref="E10:E11"/>
    <mergeCell ref="B10:B11"/>
    <mergeCell ref="F10:K10"/>
    <mergeCell ref="L10:P10"/>
  </mergeCells>
  <pageMargins left="0.25" right="0.25"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opLeftCell="A7" workbookViewId="0">
      <selection activeCell="E16" sqref="E16"/>
    </sheetView>
  </sheetViews>
  <sheetFormatPr defaultColWidth="9.109375" defaultRowHeight="13.8" x14ac:dyDescent="0.25"/>
  <cols>
    <col min="1" max="1" width="5.6640625" style="1" customWidth="1"/>
    <col min="2" max="2" width="7.5546875" style="1" bestFit="1" customWidth="1"/>
    <col min="3" max="3" width="42" style="1" customWidth="1"/>
    <col min="4" max="4" width="22.5546875" style="1" customWidth="1"/>
    <col min="5" max="5" width="9.109375" style="1"/>
    <col min="6" max="6" width="10.44140625" style="1" bestFit="1" customWidth="1"/>
    <col min="7" max="8" width="10.44140625" style="1" customWidth="1"/>
    <col min="9" max="9" width="10.5546875" style="1" customWidth="1"/>
    <col min="10" max="10" width="10.33203125" style="1" customWidth="1"/>
    <col min="11" max="11" width="10.88671875" style="1" bestFit="1" customWidth="1"/>
    <col min="12" max="13" width="10.88671875" style="1" customWidth="1"/>
    <col min="14" max="15" width="11.6640625" style="1" customWidth="1"/>
    <col min="16" max="16" width="12.44140625" style="1" customWidth="1"/>
    <col min="17" max="17" width="11.6640625" style="1" customWidth="1"/>
    <col min="18" max="16384" width="9.109375" style="1"/>
  </cols>
  <sheetData>
    <row r="1" spans="1:17" ht="14.4" x14ac:dyDescent="0.3">
      <c r="A1" s="12" t="str">
        <f>'Kopsavilkuma aprekini'!B1</f>
        <v>Būves nosaukums: Ķekavas upes kreisā krasta stiprināšana un ceļa seguma remonts</v>
      </c>
      <c r="B1" s="12"/>
    </row>
    <row r="2" spans="1:17" ht="14.4" x14ac:dyDescent="0.3">
      <c r="A2" s="12" t="str">
        <f>'Kopsavilkuma aprekini'!B2</f>
        <v>Objekta nosaukums: Ķekavas upes kreisā krasta stiprināšana un ceļa seguma remonts</v>
      </c>
      <c r="B2" s="12"/>
    </row>
    <row r="3" spans="1:17" ht="14.4" x14ac:dyDescent="0.3">
      <c r="A3" s="12" t="str">
        <f>'Kopsavilkuma aprekini'!B3</f>
        <v>Objekta adrese:  "Jaunā Ķekava", kad.Nr.80700081142, Ķekava, Ķekavas pagasts, Ķekavas novads</v>
      </c>
      <c r="B3" s="12"/>
    </row>
    <row r="4" spans="1:17" ht="14.4" x14ac:dyDescent="0.3">
      <c r="A4" s="12" t="str">
        <f>'Kopsavilkuma aprekini'!B4</f>
        <v>Pasūtījuma Nr.:</v>
      </c>
      <c r="B4" s="12"/>
    </row>
    <row r="6" spans="1:17" ht="16.2" x14ac:dyDescent="0.35">
      <c r="A6" s="186" t="s">
        <v>12</v>
      </c>
      <c r="B6" s="186"/>
      <c r="C6" s="186"/>
      <c r="D6" s="186"/>
      <c r="E6" s="186"/>
      <c r="F6" s="186"/>
      <c r="G6" s="186"/>
      <c r="H6" s="186"/>
      <c r="I6" s="186"/>
      <c r="J6" s="186"/>
      <c r="K6" s="186"/>
      <c r="L6" s="186"/>
      <c r="M6" s="186"/>
      <c r="N6" s="186"/>
      <c r="O6" s="186"/>
      <c r="P6" s="186"/>
      <c r="Q6" s="186"/>
    </row>
    <row r="7" spans="1:17" x14ac:dyDescent="0.25">
      <c r="A7" s="190" t="str">
        <f>'Kopsavilkuma aprekini'!$D$18</f>
        <v>Satiksmes organizēšana, aprīkojums</v>
      </c>
      <c r="B7" s="190"/>
      <c r="C7" s="190"/>
      <c r="D7" s="190"/>
      <c r="E7" s="190"/>
      <c r="F7" s="190"/>
      <c r="G7" s="190"/>
      <c r="H7" s="190"/>
      <c r="I7" s="190"/>
      <c r="J7" s="190"/>
      <c r="K7" s="190"/>
      <c r="L7" s="190"/>
      <c r="M7" s="190"/>
      <c r="N7" s="190"/>
      <c r="O7" s="190"/>
      <c r="P7" s="190"/>
      <c r="Q7" s="190"/>
    </row>
    <row r="8" spans="1:17" ht="14.4" x14ac:dyDescent="0.3">
      <c r="K8" s="3"/>
      <c r="L8" s="3"/>
      <c r="M8" s="3"/>
      <c r="N8" s="15"/>
      <c r="O8" s="16" t="str">
        <f>'1'!$N$8</f>
        <v>Tāmes izmaksas</v>
      </c>
      <c r="P8" s="40">
        <f>P17</f>
        <v>0</v>
      </c>
      <c r="Q8" s="17" t="s">
        <v>3</v>
      </c>
    </row>
    <row r="9" spans="1:17" ht="14.4" x14ac:dyDescent="0.3">
      <c r="C9" s="74" t="str">
        <f>'1'!$C$9</f>
        <v>Tāme sastādīta 201_.gada tirgus cenās, pamatojoties uz CD, LKT, BK, DOP daļas rasējumiem un tehniskajiem noteikumiem.</v>
      </c>
      <c r="K9" s="3"/>
      <c r="L9" s="3"/>
      <c r="M9" s="3"/>
      <c r="N9" s="15"/>
      <c r="O9" s="16"/>
      <c r="P9" s="40"/>
      <c r="Q9" s="16" t="str">
        <f>'1'!$P$9</f>
        <v>Tāme sastādīta 201_.gada ____.___________</v>
      </c>
    </row>
    <row r="10" spans="1:17" x14ac:dyDescent="0.25">
      <c r="A10" s="182" t="s">
        <v>4</v>
      </c>
      <c r="B10" s="188" t="s">
        <v>34</v>
      </c>
      <c r="C10" s="182" t="s">
        <v>5</v>
      </c>
      <c r="D10" s="182" t="s">
        <v>0</v>
      </c>
      <c r="E10" s="182" t="s">
        <v>6</v>
      </c>
      <c r="F10" s="176" t="s">
        <v>37</v>
      </c>
      <c r="G10" s="177"/>
      <c r="H10" s="177"/>
      <c r="I10" s="177"/>
      <c r="J10" s="177"/>
      <c r="K10" s="178"/>
      <c r="L10" s="176" t="s">
        <v>38</v>
      </c>
      <c r="M10" s="177"/>
      <c r="N10" s="177"/>
      <c r="O10" s="177"/>
      <c r="P10" s="178"/>
    </row>
    <row r="11" spans="1:17" ht="52.8" x14ac:dyDescent="0.25">
      <c r="A11" s="182"/>
      <c r="B11" s="189"/>
      <c r="C11" s="182"/>
      <c r="D11" s="182"/>
      <c r="E11" s="182"/>
      <c r="F11" s="66" t="s">
        <v>35</v>
      </c>
      <c r="G11" s="66" t="s">
        <v>36</v>
      </c>
      <c r="H11" s="66" t="s">
        <v>39</v>
      </c>
      <c r="I11" s="66" t="s">
        <v>40</v>
      </c>
      <c r="J11" s="66" t="s">
        <v>41</v>
      </c>
      <c r="K11" s="66" t="s">
        <v>43</v>
      </c>
      <c r="L11" s="66" t="s">
        <v>42</v>
      </c>
      <c r="M11" s="66" t="s">
        <v>39</v>
      </c>
      <c r="N11" s="66" t="s">
        <v>40</v>
      </c>
      <c r="O11" s="66" t="s">
        <v>41</v>
      </c>
      <c r="P11" s="80" t="s">
        <v>44</v>
      </c>
    </row>
    <row r="12" spans="1:17" x14ac:dyDescent="0.25">
      <c r="A12" s="14">
        <v>1</v>
      </c>
      <c r="B12" s="37">
        <f>A12+1</f>
        <v>2</v>
      </c>
      <c r="C12" s="37">
        <f t="shared" ref="C12:P12" si="0">B12+1</f>
        <v>3</v>
      </c>
      <c r="D12" s="37">
        <v>4</v>
      </c>
      <c r="E12" s="37">
        <f t="shared" si="0"/>
        <v>5</v>
      </c>
      <c r="F12" s="37">
        <f t="shared" si="0"/>
        <v>6</v>
      </c>
      <c r="G12" s="37">
        <f t="shared" si="0"/>
        <v>7</v>
      </c>
      <c r="H12" s="37">
        <f t="shared" si="0"/>
        <v>8</v>
      </c>
      <c r="I12" s="37">
        <f t="shared" si="0"/>
        <v>9</v>
      </c>
      <c r="J12" s="37">
        <f t="shared" si="0"/>
        <v>10</v>
      </c>
      <c r="K12" s="37">
        <f t="shared" si="0"/>
        <v>11</v>
      </c>
      <c r="L12" s="37">
        <f t="shared" si="0"/>
        <v>12</v>
      </c>
      <c r="M12" s="37">
        <f t="shared" si="0"/>
        <v>13</v>
      </c>
      <c r="N12" s="37">
        <f t="shared" si="0"/>
        <v>14</v>
      </c>
      <c r="O12" s="37">
        <f t="shared" si="0"/>
        <v>15</v>
      </c>
      <c r="P12" s="37">
        <f t="shared" si="0"/>
        <v>16</v>
      </c>
    </row>
    <row r="13" spans="1:17" x14ac:dyDescent="0.25">
      <c r="A13" s="98"/>
      <c r="B13" s="98"/>
      <c r="C13" s="146"/>
      <c r="D13" s="104"/>
      <c r="E13" s="134"/>
      <c r="F13" s="134"/>
      <c r="G13" s="134"/>
      <c r="H13" s="105"/>
      <c r="I13" s="105"/>
      <c r="J13" s="105"/>
      <c r="K13" s="105"/>
      <c r="L13" s="105"/>
      <c r="M13" s="105"/>
      <c r="N13" s="105"/>
      <c r="O13" s="105"/>
      <c r="P13" s="105"/>
    </row>
    <row r="14" spans="1:17" s="18" customFormat="1" x14ac:dyDescent="0.3">
      <c r="A14" s="98">
        <v>1</v>
      </c>
      <c r="B14" s="98"/>
      <c r="C14" s="101" t="s">
        <v>164</v>
      </c>
      <c r="D14" s="127" t="s">
        <v>165</v>
      </c>
      <c r="E14" s="128">
        <v>1</v>
      </c>
      <c r="F14" s="105"/>
      <c r="G14" s="105"/>
      <c r="H14" s="105"/>
      <c r="I14" s="105"/>
      <c r="J14" s="105"/>
      <c r="K14" s="105"/>
      <c r="L14" s="105"/>
      <c r="M14" s="105"/>
      <c r="N14" s="105"/>
      <c r="O14" s="105"/>
      <c r="P14" s="105"/>
    </row>
    <row r="15" spans="1:17" s="11" customFormat="1" x14ac:dyDescent="0.25">
      <c r="A15" s="7"/>
      <c r="B15" s="39"/>
      <c r="C15" s="39" t="s">
        <v>8</v>
      </c>
      <c r="D15" s="8"/>
      <c r="E15" s="8"/>
      <c r="F15" s="8"/>
      <c r="G15" s="8"/>
      <c r="H15" s="8"/>
      <c r="I15" s="8"/>
      <c r="J15" s="8"/>
      <c r="K15" s="8"/>
      <c r="L15" s="9">
        <f>SUM(L14:L14)</f>
        <v>0</v>
      </c>
      <c r="M15" s="9">
        <f>SUM(M14:M14)</f>
        <v>0</v>
      </c>
      <c r="N15" s="9">
        <f>SUM(N14:N14)</f>
        <v>0</v>
      </c>
      <c r="O15" s="9">
        <f>SUM(O14:O14)</f>
        <v>0</v>
      </c>
      <c r="P15" s="10">
        <f>SUM(P14:P14)</f>
        <v>0</v>
      </c>
    </row>
    <row r="16" spans="1:17" s="11" customFormat="1" x14ac:dyDescent="0.25">
      <c r="A16" s="5"/>
      <c r="B16" s="21"/>
      <c r="C16" s="21" t="s">
        <v>45</v>
      </c>
      <c r="D16" s="6" t="s">
        <v>18</v>
      </c>
      <c r="E16" s="22"/>
      <c r="F16" s="78"/>
      <c r="G16" s="78"/>
      <c r="H16" s="19"/>
      <c r="I16" s="19"/>
      <c r="J16" s="25"/>
      <c r="K16" s="79"/>
      <c r="L16" s="19"/>
      <c r="M16" s="19"/>
      <c r="N16" s="19">
        <f>ROUND(N15*E16/100,2)</f>
        <v>0</v>
      </c>
      <c r="O16" s="19"/>
      <c r="P16" s="20">
        <f t="shared" ref="P16" si="1">SUM(M16:O16)</f>
        <v>0</v>
      </c>
    </row>
    <row r="17" spans="1:18" s="11" customFormat="1" x14ac:dyDescent="0.25">
      <c r="A17" s="7"/>
      <c r="B17" s="39"/>
      <c r="C17" s="39" t="s">
        <v>19</v>
      </c>
      <c r="D17" s="8"/>
      <c r="E17" s="8"/>
      <c r="F17" s="8"/>
      <c r="G17" s="8"/>
      <c r="H17" s="8"/>
      <c r="I17" s="8"/>
      <c r="J17" s="8"/>
      <c r="K17" s="8"/>
      <c r="L17" s="9">
        <f>L15+L16</f>
        <v>0</v>
      </c>
      <c r="M17" s="9">
        <f>M15+M16</f>
        <v>0</v>
      </c>
      <c r="N17" s="9">
        <f t="shared" ref="N17" si="2">N15+N16</f>
        <v>0</v>
      </c>
      <c r="O17" s="9">
        <f t="shared" ref="O17" si="3">O15+O16</f>
        <v>0</v>
      </c>
      <c r="P17" s="10">
        <f t="shared" ref="P17" si="4">P15+P16</f>
        <v>0</v>
      </c>
      <c r="Q17" s="26"/>
      <c r="R17" s="26"/>
    </row>
    <row r="19" spans="1:18" x14ac:dyDescent="0.25">
      <c r="O19" s="95" t="s">
        <v>56</v>
      </c>
      <c r="P19" s="95"/>
      <c r="Q19" s="96">
        <f>P17</f>
        <v>0</v>
      </c>
    </row>
    <row r="22" spans="1:18" ht="15.75" customHeight="1" x14ac:dyDescent="0.25"/>
    <row r="23" spans="1:18" s="12" customFormat="1" ht="14.4" x14ac:dyDescent="0.3">
      <c r="A23" s="12" t="str">
        <f>'1'!A41</f>
        <v>Sastādīja:                                                        _____________   201_.g.___.____________</v>
      </c>
      <c r="B23" s="1"/>
      <c r="J23" s="12" t="str">
        <f>'1'!I41</f>
        <v>Pārbaudīja:                                                     _____________   201_.g.___.____________</v>
      </c>
    </row>
    <row r="25" spans="1:18" s="13" customFormat="1" x14ac:dyDescent="0.25">
      <c r="A25" s="13" t="str">
        <f>'1'!A43</f>
        <v>Sertifikāta Nr.:</v>
      </c>
      <c r="B25" s="1"/>
      <c r="J25" s="13" t="str">
        <f>'1'!I43</f>
        <v>Sertifikāta Nr.:</v>
      </c>
    </row>
    <row r="27" spans="1:18" ht="15.6" x14ac:dyDescent="0.3">
      <c r="C27" s="168" t="s">
        <v>92</v>
      </c>
    </row>
    <row r="28" spans="1:18" x14ac:dyDescent="0.25">
      <c r="C28" s="184" t="s">
        <v>93</v>
      </c>
      <c r="D28" s="184"/>
      <c r="E28" s="184"/>
      <c r="F28" s="184"/>
    </row>
    <row r="29" spans="1:18" ht="38.25" customHeight="1" x14ac:dyDescent="0.25">
      <c r="C29" s="184" t="s">
        <v>94</v>
      </c>
      <c r="D29" s="184"/>
      <c r="E29" s="184"/>
      <c r="F29" s="184"/>
    </row>
    <row r="30" spans="1:18" ht="24.75" customHeight="1" x14ac:dyDescent="0.25">
      <c r="C30" s="184" t="s">
        <v>95</v>
      </c>
      <c r="D30" s="184"/>
      <c r="E30" s="184"/>
      <c r="F30" s="184"/>
    </row>
    <row r="31" spans="1:18" ht="26.4" x14ac:dyDescent="0.25">
      <c r="C31" s="124" t="s">
        <v>96</v>
      </c>
      <c r="D31" s="125"/>
      <c r="E31" s="125"/>
      <c r="F31" s="125"/>
    </row>
    <row r="32" spans="1:18" ht="26.4" x14ac:dyDescent="0.25">
      <c r="C32" s="124" t="s">
        <v>97</v>
      </c>
      <c r="D32" s="126"/>
      <c r="E32" s="126"/>
      <c r="F32" s="126"/>
    </row>
    <row r="33" spans="3:6" ht="27" customHeight="1" x14ac:dyDescent="0.25">
      <c r="C33" s="124" t="s">
        <v>98</v>
      </c>
      <c r="D33" s="126"/>
      <c r="E33" s="126"/>
      <c r="F33" s="126"/>
    </row>
    <row r="34" spans="3:6" x14ac:dyDescent="0.25">
      <c r="C34" s="124" t="s">
        <v>99</v>
      </c>
      <c r="D34" s="126"/>
      <c r="E34" s="126"/>
      <c r="F34" s="126"/>
    </row>
    <row r="35" spans="3:6" x14ac:dyDescent="0.25">
      <c r="C35" s="185" t="s">
        <v>100</v>
      </c>
      <c r="D35" s="185"/>
      <c r="E35" s="185"/>
      <c r="F35" s="185"/>
    </row>
    <row r="36" spans="3:6" ht="12" customHeight="1" x14ac:dyDescent="0.25">
      <c r="C36" s="185"/>
      <c r="D36" s="185"/>
      <c r="E36" s="185"/>
      <c r="F36" s="185"/>
    </row>
  </sheetData>
  <mergeCells count="13">
    <mergeCell ref="C28:F28"/>
    <mergeCell ref="C29:F29"/>
    <mergeCell ref="C30:F30"/>
    <mergeCell ref="C35:F36"/>
    <mergeCell ref="A6:Q6"/>
    <mergeCell ref="A7:Q7"/>
    <mergeCell ref="A10:A11"/>
    <mergeCell ref="C10:C11"/>
    <mergeCell ref="D10:D11"/>
    <mergeCell ref="E10:E11"/>
    <mergeCell ref="B10:B11"/>
    <mergeCell ref="F10:K10"/>
    <mergeCell ref="L10:P10"/>
  </mergeCells>
  <pageMargins left="0.25" right="0.25"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PBK</vt:lpstr>
      <vt:lpstr>Koptame</vt:lpstr>
      <vt:lpstr>Kopsavilkuma aprekini</vt:lpstr>
      <vt:lpstr>1</vt:lpstr>
      <vt:lpstr>2</vt:lpstr>
      <vt:lpstr>3</vt:lpstr>
      <vt:lpstr>4</vt:lpstr>
      <vt:lpstr>5</vt:lpstr>
      <vt:lpstr>6</vt:lpstr>
      <vt:lpstr>7</vt:lpstr>
      <vt:lpstr>8</vt:lpstr>
      <vt:lpstr>'Kopsavilkuma aprekini'!Print_Area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2017-01-18T12:26:59Z</dcterms:modified>
</cp:coreProperties>
</file>